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dhulk9000/Downloads/"/>
    </mc:Choice>
  </mc:AlternateContent>
  <xr:revisionPtr revIDLastSave="0" documentId="8_{E2B2679A-B850-1D47-9941-374029263356}" xr6:coauthVersionLast="47" xr6:coauthVersionMax="47" xr10:uidLastSave="{00000000-0000-0000-0000-000000000000}"/>
  <bookViews>
    <workbookView xWindow="8800" yWindow="500" windowWidth="24800" windowHeight="20500" activeTab="4" xr2:uid="{15F86167-7B1D-4AA4-AD8F-E5EFF4D50060}"/>
  </bookViews>
  <sheets>
    <sheet name="Year End - Trial Balance" sheetId="5" r:id="rId1"/>
    <sheet name="Prior Year - Trial Balance" sheetId="6" r:id="rId2"/>
    <sheet name="Revenue COA To Lead Codes" sheetId="7" r:id="rId3"/>
    <sheet name="Revenue Leasheet" sheetId="1" state="hidden" r:id="rId4"/>
    <sheet name="Leadsheet Template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2" l="1"/>
  <c r="D29" i="2"/>
  <c r="D30" i="2"/>
  <c r="D31" i="2"/>
  <c r="B28" i="2"/>
  <c r="B29" i="2"/>
  <c r="B30" i="2"/>
  <c r="B31" i="2"/>
  <c r="B27" i="2"/>
  <c r="D27" i="2"/>
  <c r="C15" i="2"/>
  <c r="C16" i="2"/>
  <c r="C17" i="2"/>
  <c r="C18" i="2"/>
  <c r="C19" i="2"/>
  <c r="C20" i="2"/>
  <c r="C21" i="2"/>
  <c r="C14" i="2"/>
  <c r="B16" i="7"/>
  <c r="B17" i="7" s="1"/>
  <c r="B18" i="7" s="1"/>
  <c r="B19" i="7" s="1"/>
  <c r="B20" i="7" s="1"/>
  <c r="B21" i="7" s="1"/>
  <c r="B22" i="7" s="1"/>
  <c r="F15" i="2"/>
  <c r="F16" i="2"/>
  <c r="F17" i="2"/>
  <c r="F18" i="2"/>
  <c r="F19" i="2"/>
  <c r="F20" i="2"/>
  <c r="F21" i="2"/>
  <c r="F14" i="2"/>
  <c r="E15" i="2"/>
  <c r="G15" i="2" s="1"/>
  <c r="E16" i="2"/>
  <c r="E17" i="2"/>
  <c r="E18" i="2"/>
  <c r="E19" i="2"/>
  <c r="E20" i="2"/>
  <c r="E21" i="2"/>
  <c r="E14" i="2"/>
  <c r="G14" i="2" s="1"/>
  <c r="D15" i="2"/>
  <c r="D16" i="2"/>
  <c r="D17" i="2"/>
  <c r="D18" i="2"/>
  <c r="D19" i="2"/>
  <c r="D20" i="2"/>
  <c r="D21" i="2"/>
  <c r="D14" i="2"/>
  <c r="B5" i="7"/>
  <c r="B6" i="7" s="1"/>
  <c r="B7" i="7" s="1"/>
  <c r="B8" i="7" s="1"/>
  <c r="B9" i="7" s="1"/>
  <c r="B10" i="7" s="1"/>
  <c r="B11" i="7" s="1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A51" i="6"/>
  <c r="A52" i="6" s="1"/>
  <c r="A53" i="6" s="1"/>
  <c r="A54" i="6" s="1"/>
  <c r="A55" i="6" s="1"/>
  <c r="A56" i="6" s="1"/>
  <c r="A57" i="6" s="1"/>
  <c r="G50" i="6"/>
  <c r="F49" i="6"/>
  <c r="G49" i="6" s="1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D13" i="6"/>
  <c r="G13" i="6" s="1"/>
  <c r="D12" i="6"/>
  <c r="G12" i="6" s="1"/>
  <c r="F11" i="6"/>
  <c r="F97" i="6" s="1"/>
  <c r="D10" i="6"/>
  <c r="G10" i="6" s="1"/>
  <c r="G9" i="6"/>
  <c r="D8" i="6"/>
  <c r="G8" i="6" s="1"/>
  <c r="D7" i="6"/>
  <c r="G7" i="6" s="1"/>
  <c r="G6" i="6"/>
  <c r="D6" i="6"/>
  <c r="D97" i="6" s="1"/>
  <c r="F100" i="6" s="1"/>
  <c r="D97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F57" i="5"/>
  <c r="G57" i="5" s="1"/>
  <c r="G56" i="5"/>
  <c r="G55" i="5"/>
  <c r="G54" i="5"/>
  <c r="G53" i="5"/>
  <c r="G52" i="5"/>
  <c r="G51" i="5"/>
  <c r="A51" i="5"/>
  <c r="A52" i="5" s="1"/>
  <c r="A53" i="5" s="1"/>
  <c r="A54" i="5" s="1"/>
  <c r="A55" i="5" s="1"/>
  <c r="A56" i="5" s="1"/>
  <c r="A57" i="5" s="1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B32" i="2" l="1"/>
  <c r="G18" i="2"/>
  <c r="G16" i="2"/>
  <c r="G20" i="2"/>
  <c r="G21" i="2"/>
  <c r="G19" i="2"/>
  <c r="G17" i="2"/>
  <c r="H20" i="2"/>
  <c r="H19" i="2"/>
  <c r="H18" i="2"/>
  <c r="H17" i="2"/>
  <c r="H16" i="2"/>
  <c r="H15" i="2"/>
  <c r="H14" i="2"/>
  <c r="E22" i="2"/>
  <c r="H21" i="2"/>
  <c r="G11" i="6"/>
  <c r="F97" i="5"/>
  <c r="F100" i="5" s="1"/>
  <c r="D32" i="2" l="1"/>
  <c r="F22" i="2"/>
  <c r="H22" i="2" s="1"/>
</calcChain>
</file>

<file path=xl/sharedStrings.xml><?xml version="1.0" encoding="utf-8"?>
<sst xmlns="http://schemas.openxmlformats.org/spreadsheetml/2006/main" count="370" uniqueCount="150">
  <si>
    <t>KPMG</t>
  </si>
  <si>
    <t>Revenue Leadsheet</t>
  </si>
  <si>
    <t>Client</t>
  </si>
  <si>
    <t>Period End</t>
  </si>
  <si>
    <t>12/31/202X</t>
  </si>
  <si>
    <t xml:space="preserve">Prepared by </t>
  </si>
  <si>
    <t>Date</t>
  </si>
  <si>
    <t>W/P reference</t>
  </si>
  <si>
    <t>R1</t>
  </si>
  <si>
    <r>
      <t>Purpose:</t>
    </r>
    <r>
      <rPr>
        <sz val="11"/>
        <color theme="1"/>
        <rFont val="Arial"/>
        <family val="2"/>
      </rPr>
      <t xml:space="preserve"> To provide a breakdown revenue balances for this Fiscal Year</t>
    </r>
  </si>
  <si>
    <t xml:space="preserve">Procedures: </t>
  </si>
  <si>
    <t>aTB</t>
  </si>
  <si>
    <t>aPY</t>
  </si>
  <si>
    <t>GL Account Number</t>
  </si>
  <si>
    <t>GL Account Name</t>
  </si>
  <si>
    <t>Revenue Stream</t>
  </si>
  <si>
    <t>Current Year Balanace</t>
  </si>
  <si>
    <t>Prior Year Balance</t>
  </si>
  <si>
    <t>Change (%)</t>
  </si>
  <si>
    <t>Change ($)</t>
  </si>
  <si>
    <t>Domestic Direct to Consumer Sales</t>
  </si>
  <si>
    <t>AZ Franchise Sales</t>
  </si>
  <si>
    <t>CA Franchise Sales</t>
  </si>
  <si>
    <t>NYC Franchise Sales</t>
  </si>
  <si>
    <t>International Direct to Consumer Sales</t>
  </si>
  <si>
    <t>AUS Franchise Sales</t>
  </si>
  <si>
    <t>NZ Franchise Sales</t>
  </si>
  <si>
    <t>Investment income</t>
  </si>
  <si>
    <t>Total Revenue</t>
  </si>
  <si>
    <t>T</t>
  </si>
  <si>
    <t>aFS</t>
  </si>
  <si>
    <t xml:space="preserve">Revenue Stream per FS Note </t>
  </si>
  <si>
    <t>Current Year Balance</t>
  </si>
  <si>
    <t>Domestic DTC Revenue</t>
  </si>
  <si>
    <t>Domestic Franchise Revenue</t>
  </si>
  <si>
    <t>International DTC Revenue</t>
  </si>
  <si>
    <t>International Franchise Revenue</t>
  </si>
  <si>
    <t>Other Income</t>
  </si>
  <si>
    <t>KPMG Tickmark Legend</t>
  </si>
  <si>
    <r>
      <rPr>
        <b/>
        <sz val="10"/>
        <color rgb="FF00B050"/>
        <rFont val="Arial"/>
        <family val="2"/>
      </rPr>
      <t xml:space="preserve">aPY   </t>
    </r>
    <r>
      <rPr>
        <sz val="10"/>
        <color rgb="FF0000CC"/>
        <rFont val="Arial"/>
        <family val="2"/>
      </rPr>
      <t xml:space="preserve">            </t>
    </r>
    <r>
      <rPr>
        <sz val="10"/>
        <color theme="1"/>
        <rFont val="Arial"/>
        <family val="2"/>
      </rPr>
      <t xml:space="preserve"> Agreed to prior year</t>
    </r>
  </si>
  <si>
    <r>
      <rPr>
        <b/>
        <sz val="10"/>
        <color rgb="FF00B050"/>
        <rFont val="Arial"/>
        <family val="2"/>
      </rPr>
      <t xml:space="preserve">T       </t>
    </r>
    <r>
      <rPr>
        <sz val="10"/>
        <color rgb="FF0000CC"/>
        <rFont val="Arial"/>
        <family val="2"/>
      </rPr>
      <t xml:space="preserve">          </t>
    </r>
    <r>
      <rPr>
        <sz val="10"/>
        <color theme="1"/>
        <rFont val="Arial"/>
        <family val="2"/>
      </rPr>
      <t xml:space="preserve">   Footed</t>
    </r>
  </si>
  <si>
    <r>
      <rPr>
        <b/>
        <sz val="10"/>
        <color rgb="FF00B050"/>
        <rFont val="Arial"/>
        <family val="2"/>
      </rPr>
      <t xml:space="preserve">aTB   </t>
    </r>
    <r>
      <rPr>
        <sz val="10"/>
        <color rgb="FF0000CC"/>
        <rFont val="Arial"/>
        <family val="2"/>
      </rPr>
      <t xml:space="preserve">             </t>
    </r>
    <r>
      <rPr>
        <sz val="10"/>
        <color theme="1"/>
        <rFont val="Arial"/>
        <family val="2"/>
      </rPr>
      <t>Agreed to the trial balance</t>
    </r>
  </si>
  <si>
    <r>
      <rPr>
        <b/>
        <sz val="10"/>
        <color rgb="FF00B050"/>
        <rFont val="Arial"/>
        <family val="2"/>
      </rPr>
      <t xml:space="preserve">ns    </t>
    </r>
    <r>
      <rPr>
        <sz val="10"/>
        <color rgb="FF0000CC"/>
        <rFont val="Arial"/>
        <family val="2"/>
      </rPr>
      <t xml:space="preserve">              </t>
    </r>
    <r>
      <rPr>
        <sz val="10"/>
        <color theme="1"/>
        <rFont val="Arial"/>
        <family val="2"/>
      </rPr>
      <t xml:space="preserve">Not significant; as below audit misstatement posting threshold </t>
    </r>
  </si>
  <si>
    <t>Evergreen Inc.</t>
  </si>
  <si>
    <t>Trial Balance Worksheet</t>
  </si>
  <si>
    <t>Year End</t>
  </si>
  <si>
    <t>General Ledger Account Balance</t>
  </si>
  <si>
    <t>Chart of Account #</t>
  </si>
  <si>
    <t>Account Name</t>
  </si>
  <si>
    <t>Debit</t>
  </si>
  <si>
    <t>Credit</t>
  </si>
  <si>
    <t>Net</t>
  </si>
  <si>
    <t>TD Checking Account #9564</t>
  </si>
  <si>
    <t>TD Savings Account #8733</t>
  </si>
  <si>
    <t>Royal Bank of Canada Checking Account #286</t>
  </si>
  <si>
    <t>Petty Cash</t>
  </si>
  <si>
    <t>Accounts receivable</t>
  </si>
  <si>
    <t>Reserve for bad debts</t>
  </si>
  <si>
    <t xml:space="preserve"> </t>
  </si>
  <si>
    <t>Inventory</t>
  </si>
  <si>
    <t>Prepaid insurance</t>
  </si>
  <si>
    <t xml:space="preserve">  </t>
  </si>
  <si>
    <t>Prepaid other expenses</t>
  </si>
  <si>
    <t>Prepaid rent</t>
  </si>
  <si>
    <t>Office supplies</t>
  </si>
  <si>
    <t>Utility deposits</t>
  </si>
  <si>
    <t>Notes receivable</t>
  </si>
  <si>
    <t>Investments</t>
  </si>
  <si>
    <t>Organization expense</t>
  </si>
  <si>
    <t>Vehicles</t>
  </si>
  <si>
    <t>Accumulated depreciation - vehicles</t>
  </si>
  <si>
    <t>Furniture and fixtures</t>
  </si>
  <si>
    <t>Accumulated depreciation - furniture and fixtures</t>
  </si>
  <si>
    <t>Equipment</t>
  </si>
  <si>
    <t>Accumulated depreciation - equipment</t>
  </si>
  <si>
    <t>Buildings</t>
  </si>
  <si>
    <t>Accumulated depreciation - buildings</t>
  </si>
  <si>
    <t>Land</t>
  </si>
  <si>
    <t>Goodwill</t>
  </si>
  <si>
    <t>Other intangible assets</t>
  </si>
  <si>
    <t>Accounts payable</t>
  </si>
  <si>
    <t>Sales tax payable</t>
  </si>
  <si>
    <t>Federal withholding taxes payable</t>
  </si>
  <si>
    <t>FICA taxes payable</t>
  </si>
  <si>
    <t>State withholding taxes payable</t>
  </si>
  <si>
    <t>Unemployment taxes payable</t>
  </si>
  <si>
    <t>Accrued wages</t>
  </si>
  <si>
    <t>Unearned revenue</t>
  </si>
  <si>
    <t>Accrued income taxes</t>
  </si>
  <si>
    <t>Credit card payable</t>
  </si>
  <si>
    <t>Bank loan payable</t>
  </si>
  <si>
    <t xml:space="preserve">Notes payable to third Party </t>
  </si>
  <si>
    <t>Owner's equity</t>
  </si>
  <si>
    <t>Owner's drawing account</t>
  </si>
  <si>
    <t>Common stock</t>
  </si>
  <si>
    <t>Additional paid-in capital</t>
  </si>
  <si>
    <t>Preferred stock</t>
  </si>
  <si>
    <t>Retained earnings</t>
  </si>
  <si>
    <t>Purchases</t>
  </si>
  <si>
    <t>Freight</t>
  </si>
  <si>
    <t>Purchase returns and allowances</t>
  </si>
  <si>
    <t>Cost of goods sold - materials</t>
  </si>
  <si>
    <t>Cost of goods sold - labor</t>
  </si>
  <si>
    <t>Cost of goods sold - direct expenses</t>
  </si>
  <si>
    <t>Cost of goods sold - indirect expenses</t>
  </si>
  <si>
    <t>Advertising</t>
  </si>
  <si>
    <t>Amortization</t>
  </si>
  <si>
    <t>Bad debt expense</t>
  </si>
  <si>
    <t>Bank charges</t>
  </si>
  <si>
    <t>Charitable contributions</t>
  </si>
  <si>
    <t>Commissions expense</t>
  </si>
  <si>
    <t>Contract labor</t>
  </si>
  <si>
    <t>Credit card fees expense</t>
  </si>
  <si>
    <t>Delivery expense</t>
  </si>
  <si>
    <t>Depreciation</t>
  </si>
  <si>
    <t>Dues and subscriptions</t>
  </si>
  <si>
    <t>Client Entertainment</t>
  </si>
  <si>
    <t>Insurance</t>
  </si>
  <si>
    <t>Interest expense</t>
  </si>
  <si>
    <t>Maintenance</t>
  </si>
  <si>
    <t>Miscellaneous</t>
  </si>
  <si>
    <t>Office expense</t>
  </si>
  <si>
    <t>Operating supplies</t>
  </si>
  <si>
    <t>Payroll taxes</t>
  </si>
  <si>
    <t>Permits and licenses</t>
  </si>
  <si>
    <t>Postage</t>
  </si>
  <si>
    <t>Professional fees</t>
  </si>
  <si>
    <t>Property taxes</t>
  </si>
  <si>
    <t>Rent</t>
  </si>
  <si>
    <t>Repairs</t>
  </si>
  <si>
    <t>Telephone</t>
  </si>
  <si>
    <t>Travel</t>
  </si>
  <si>
    <t>Utilities</t>
  </si>
  <si>
    <t>Vehicle expenses</t>
  </si>
  <si>
    <t>Wages</t>
  </si>
  <si>
    <t>Totals</t>
  </si>
  <si>
    <t>Difference</t>
  </si>
  <si>
    <t>Prior Year</t>
  </si>
  <si>
    <t xml:space="preserve">Notes payable to 3rd Party </t>
  </si>
  <si>
    <t>Revenue Chart of Accounts to Leadsheet Coding</t>
  </si>
  <si>
    <t>Leadsheet Name</t>
  </si>
  <si>
    <t>Revenue Lead Schedule</t>
  </si>
  <si>
    <t>12/31/20XX</t>
  </si>
  <si>
    <t>Year End Balance</t>
  </si>
  <si>
    <t>Tickmarks</t>
  </si>
  <si>
    <t>1) Using VLOOKUP function, create a leadsheet utilizing the coding, current year and prior year trial balance. Calculate YOY (year over year) change (% and $).</t>
  </si>
  <si>
    <t>2) Using the SUMIF function and the coding from the trial balance, create a reconciliation to tie to the revenue financial statement (FS) note disclosure.</t>
  </si>
  <si>
    <r>
      <rPr>
        <b/>
        <sz val="10"/>
        <color rgb="FF00B050"/>
        <rFont val="Arial"/>
        <family val="2"/>
      </rPr>
      <t xml:space="preserve">aFS </t>
    </r>
    <r>
      <rPr>
        <sz val="10"/>
        <color rgb="FF0000CC"/>
        <rFont val="Arial"/>
        <family val="2"/>
      </rPr>
      <t xml:space="preserve">             </t>
    </r>
    <r>
      <rPr>
        <sz val="10"/>
        <color theme="1"/>
        <rFont val="Arial"/>
        <family val="2"/>
      </rPr>
      <t>Agreed to the financial statement</t>
    </r>
  </si>
  <si>
    <t>Veselin Pavlov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</si>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</sst>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[$-409]d\-mmm\-yy;@"/>
    <numFmt numFmtId="168" formatCode="_([$$-409]* #,##0.00_);_([$$-409]* \(#,##0.00\);_([$$-409]* &quot;-&quot;??_);_(@_)"/>
    <numFmt numFmtId="169" formatCode="_ * #,##0.00_)\ _B_G_N_ ;_ * \(#,##0.00\)\ _B_G_N_ ;_ * &quot;-&quot;??_)\ _B_G_N_ ;_ @_ "/>
  </numFmts>
  <fonts count="40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name val="KPMG Logo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58CD"/>
      <name val="Courier New"/>
      <family val="3"/>
    </font>
    <font>
      <b/>
      <sz val="8"/>
      <color rgb="FF0000FF"/>
      <name val="Courier New"/>
      <family val="3"/>
    </font>
    <font>
      <b/>
      <sz val="8"/>
      <color rgb="FFEA4855"/>
      <name val="Arial"/>
      <family val="2"/>
    </font>
    <font>
      <b/>
      <sz val="8"/>
      <color rgb="FF00BEA3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8"/>
      <color rgb="FFFF0000"/>
      <name val="Arial"/>
      <family val="2"/>
    </font>
    <font>
      <b/>
      <sz val="11"/>
      <color rgb="FF800080"/>
      <name val="Arial"/>
      <family val="2"/>
    </font>
    <font>
      <b/>
      <sz val="8"/>
      <color rgb="FF000000"/>
      <name val="Times New Roman"/>
      <family val="1"/>
    </font>
    <font>
      <b/>
      <sz val="8"/>
      <color rgb="FF6435A2"/>
      <name val="Courier New"/>
      <family val="3"/>
    </font>
    <font>
      <sz val="9"/>
      <color rgb="FF000000"/>
      <name val="Segoe UI"/>
      <family val="2"/>
    </font>
    <font>
      <b/>
      <sz val="8"/>
      <color rgb="FFFF9900"/>
      <name val="Arial"/>
      <family val="2"/>
    </font>
    <font>
      <b/>
      <sz val="8"/>
      <color rgb="FF3E97C1"/>
      <name val="Arial"/>
      <family val="2"/>
    </font>
    <font>
      <b/>
      <sz val="8"/>
      <color rgb="FF803600"/>
      <name val="Arial"/>
      <family val="2"/>
    </font>
    <font>
      <b/>
      <sz val="8"/>
      <color rgb="FF9B22DD"/>
      <name val="Arial"/>
      <family val="2"/>
    </font>
    <font>
      <sz val="10"/>
      <color rgb="FF000000"/>
      <name val="Courier New"/>
      <family val="3"/>
    </font>
    <font>
      <b/>
      <sz val="11"/>
      <color rgb="FF00B050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sz val="10"/>
      <color rgb="FF0000CC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7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13" fillId="0" borderId="0"/>
    <xf numFmtId="0" fontId="21" fillId="0" borderId="0"/>
    <xf numFmtId="0" fontId="10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36" fillId="0" borderId="0"/>
  </cellStyleXfs>
  <cellXfs count="67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0" borderId="1" xfId="0" applyBorder="1"/>
    <xf numFmtId="0" fontId="1" fillId="0" borderId="0" xfId="0" applyFont="1"/>
    <xf numFmtId="0" fontId="4" fillId="0" borderId="2" xfId="0" applyFont="1" applyBorder="1" applyAlignment="1">
      <alignment horizontal="left"/>
    </xf>
    <xf numFmtId="3" fontId="0" fillId="0" borderId="2" xfId="0" applyNumberFormat="1" applyBorder="1"/>
    <xf numFmtId="166" fontId="5" fillId="0" borderId="2" xfId="1" applyNumberFormat="1" applyFont="1" applyFill="1" applyBorder="1"/>
    <xf numFmtId="3" fontId="6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3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3" fontId="8" fillId="0" borderId="2" xfId="0" applyNumberFormat="1" applyFont="1" applyBorder="1"/>
    <xf numFmtId="3" fontId="8" fillId="0" borderId="2" xfId="0" quotePrefix="1" applyNumberFormat="1" applyFont="1" applyBorder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14" fontId="7" fillId="0" borderId="0" xfId="0" applyNumberFormat="1" applyFont="1" applyAlignment="1">
      <alignment vertical="top"/>
    </xf>
    <xf numFmtId="0" fontId="7" fillId="0" borderId="0" xfId="0" applyFont="1" applyAlignment="1">
      <alignment horizontal="right" vertical="top"/>
    </xf>
    <xf numFmtId="167" fontId="8" fillId="0" borderId="2" xfId="0" quotePrefix="1" applyNumberFormat="1" applyFont="1" applyBorder="1" applyAlignment="1">
      <alignment horizontal="left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34" fillId="0" borderId="0" xfId="0" applyFont="1"/>
    <xf numFmtId="0" fontId="29" fillId="0" borderId="0" xfId="0" applyFont="1" applyAlignment="1">
      <alignment horizontal="center"/>
    </xf>
    <xf numFmtId="0" fontId="0" fillId="3" borderId="0" xfId="0" applyFill="1"/>
    <xf numFmtId="14" fontId="8" fillId="3" borderId="2" xfId="0" quotePrefix="1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/>
    </xf>
    <xf numFmtId="164" fontId="0" fillId="0" borderId="0" xfId="2" applyFont="1"/>
    <xf numFmtId="0" fontId="33" fillId="0" borderId="0" xfId="0" applyFont="1"/>
    <xf numFmtId="164" fontId="0" fillId="3" borderId="0" xfId="2" applyFont="1" applyFill="1"/>
    <xf numFmtId="9" fontId="0" fillId="3" borderId="0" xfId="3" applyFont="1" applyFill="1"/>
    <xf numFmtId="0" fontId="37" fillId="0" borderId="0" xfId="36" applyFont="1"/>
    <xf numFmtId="0" fontId="36" fillId="0" borderId="0" xfId="36"/>
    <xf numFmtId="166" fontId="37" fillId="0" borderId="0" xfId="36" applyNumberFormat="1" applyFont="1"/>
    <xf numFmtId="0" fontId="39" fillId="0" borderId="0" xfId="36" applyFont="1"/>
    <xf numFmtId="0" fontId="39" fillId="0" borderId="0" xfId="36" applyFont="1" applyAlignment="1">
      <alignment wrapText="1"/>
    </xf>
    <xf numFmtId="166" fontId="39" fillId="0" borderId="4" xfId="36" applyNumberFormat="1" applyFont="1" applyBorder="1" applyAlignment="1">
      <alignment horizontal="center" wrapText="1"/>
    </xf>
    <xf numFmtId="0" fontId="37" fillId="0" borderId="0" xfId="36" applyFont="1" applyAlignment="1">
      <alignment horizontal="left" wrapText="1"/>
    </xf>
    <xf numFmtId="166" fontId="37" fillId="0" borderId="0" xfId="36" applyNumberFormat="1" applyFont="1" applyAlignment="1">
      <alignment horizontal="right" wrapText="1"/>
    </xf>
    <xf numFmtId="166" fontId="37" fillId="0" borderId="0" xfId="36" applyNumberFormat="1" applyFont="1" applyAlignment="1">
      <alignment wrapText="1"/>
    </xf>
    <xf numFmtId="49" fontId="37" fillId="0" borderId="0" xfId="36" applyNumberFormat="1" applyFont="1"/>
    <xf numFmtId="49" fontId="37" fillId="0" borderId="0" xfId="36" applyNumberFormat="1" applyFont="1" applyAlignment="1">
      <alignment horizontal="center"/>
    </xf>
    <xf numFmtId="166" fontId="37" fillId="0" borderId="0" xfId="36" applyNumberFormat="1" applyFont="1" applyAlignment="1">
      <alignment horizontal="right"/>
    </xf>
    <xf numFmtId="49" fontId="39" fillId="0" borderId="0" xfId="36" applyNumberFormat="1" applyFont="1"/>
    <xf numFmtId="166" fontId="37" fillId="0" borderId="0" xfId="36" applyNumberFormat="1" applyFont="1" applyAlignment="1">
      <alignment horizontal="center"/>
    </xf>
    <xf numFmtId="0" fontId="2" fillId="0" borderId="0" xfId="36" applyFont="1"/>
    <xf numFmtId="166" fontId="37" fillId="0" borderId="4" xfId="36" applyNumberFormat="1" applyFont="1" applyBorder="1"/>
    <xf numFmtId="165" fontId="37" fillId="0" borderId="0" xfId="36" applyNumberFormat="1" applyFont="1"/>
    <xf numFmtId="49" fontId="39" fillId="0" borderId="0" xfId="36" applyNumberFormat="1" applyFont="1" applyAlignment="1">
      <alignment horizontal="right"/>
    </xf>
    <xf numFmtId="166" fontId="39" fillId="0" borderId="5" xfId="36" applyNumberFormat="1" applyFont="1" applyBorder="1"/>
    <xf numFmtId="165" fontId="39" fillId="0" borderId="5" xfId="36" applyNumberFormat="1" applyFont="1" applyBorder="1"/>
    <xf numFmtId="49" fontId="37" fillId="0" borderId="6" xfId="36" applyNumberFormat="1" applyFont="1" applyBorder="1"/>
    <xf numFmtId="166" fontId="37" fillId="0" borderId="6" xfId="36" applyNumberFormat="1" applyFont="1" applyBorder="1"/>
    <xf numFmtId="0" fontId="38" fillId="0" borderId="0" xfId="36" applyFont="1"/>
    <xf numFmtId="0" fontId="39" fillId="0" borderId="7" xfId="36" applyFont="1" applyBorder="1"/>
    <xf numFmtId="0" fontId="37" fillId="0" borderId="7" xfId="36" applyFont="1" applyBorder="1"/>
    <xf numFmtId="49" fontId="37" fillId="0" borderId="7" xfId="36" applyNumberFormat="1" applyFont="1" applyBorder="1"/>
    <xf numFmtId="0" fontId="35" fillId="0" borderId="0" xfId="0" applyFont="1"/>
    <xf numFmtId="3" fontId="8" fillId="0" borderId="2" xfId="0" quotePrefix="1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8" fontId="0" fillId="3" borderId="0" xfId="0" applyNumberFormat="1" applyFill="1"/>
    <xf numFmtId="169" fontId="0" fillId="0" borderId="0" xfId="0" applyNumberFormat="1"/>
    <xf numFmtId="0" fontId="38" fillId="0" borderId="0" xfId="36" applyFont="1" applyAlignment="1">
      <alignment horizontal="center"/>
    </xf>
    <xf numFmtId="0" fontId="36" fillId="0" borderId="0" xfId="36"/>
    <xf numFmtId="0" fontId="39" fillId="0" borderId="0" xfId="36" applyFont="1" applyAlignment="1">
      <alignment horizontal="center"/>
    </xf>
  </cellXfs>
  <cellStyles count="37">
    <cellStyle name="Comma" xfId="1" builtinId="3"/>
    <cellStyle name="Currency" xfId="2" builtinId="4"/>
    <cellStyle name="Normal" xfId="0" builtinId="0"/>
    <cellStyle name="Normal 2" xfId="36" xr:uid="{869421A1-B805-40DF-A260-16639E7482D9}"/>
    <cellStyle name="Per cent" xfId="3" builtinId="5"/>
    <cellStyle name="rf0" xfId="4" xr:uid="{E50213BE-BA67-4454-B9F8-875C1A6DEBE0}"/>
    <cellStyle name="rf1" xfId="5" xr:uid="{F595D7F3-8CB7-4DDF-B603-7A8C2A649F93}"/>
    <cellStyle name="rf10" xfId="14" xr:uid="{31808A9B-59A0-4F8B-889D-F425B9019483}"/>
    <cellStyle name="rf11" xfId="15" xr:uid="{73DCB432-C36A-4F7B-A7B3-30AD6C3CE9A6}"/>
    <cellStyle name="rf12" xfId="16" xr:uid="{C8B37423-726F-4CEF-8BCE-3C81CD2D7C3F}"/>
    <cellStyle name="rf13" xfId="17" xr:uid="{9BE0AB0B-83F3-4A35-90E3-F38EE1E6E3C8}"/>
    <cellStyle name="rf14" xfId="18" xr:uid="{946EF478-AD58-45D6-8B3E-D6AFEACD9130}"/>
    <cellStyle name="rf15" xfId="19" xr:uid="{CE71730B-AA77-4849-B711-4B14FC01E2B0}"/>
    <cellStyle name="rf16" xfId="20" xr:uid="{5A241CCD-36C6-4586-86D0-64076388E933}"/>
    <cellStyle name="rf17" xfId="21" xr:uid="{C0521600-5F9A-47BC-93EC-00207A0F30AB}"/>
    <cellStyle name="rf18" xfId="22" xr:uid="{A30C9837-2265-492B-94C9-D0202514B98B}"/>
    <cellStyle name="rf19" xfId="23" xr:uid="{DFC3D78F-3B8A-4AD0-97A0-63DA3494BE1A}"/>
    <cellStyle name="rf2" xfId="6" xr:uid="{FE4C26E6-6F27-4966-A56E-4F8F514C39CB}"/>
    <cellStyle name="rf20" xfId="24" xr:uid="{96C5E8B6-9A6C-4C3C-B645-72B75E84B43E}"/>
    <cellStyle name="rf21" xfId="25" xr:uid="{6F2FDED4-CCD3-495B-AC23-50F854DDE0F8}"/>
    <cellStyle name="rf22" xfId="26" xr:uid="{12FAD51D-2070-4648-AFC8-F2BEAB1BE736}"/>
    <cellStyle name="rf23" xfId="27" xr:uid="{E3515974-2231-4823-B734-9FFF915930B5}"/>
    <cellStyle name="rf24" xfId="28" xr:uid="{84E7BB1B-0F97-4C02-B10B-063A6DD2C5AB}"/>
    <cellStyle name="rf25" xfId="29" xr:uid="{8DC094B2-DC68-49E4-8577-C9D637C369F5}"/>
    <cellStyle name="rf26" xfId="30" xr:uid="{D01A902F-F856-481A-AED1-6B60E690A2D1}"/>
    <cellStyle name="rf27" xfId="31" xr:uid="{6ECDEDC0-1036-4C9F-BF2E-377AE488A9C1}"/>
    <cellStyle name="rf28" xfId="32" xr:uid="{4BC93577-229D-4ADA-8A26-44317D505EA1}"/>
    <cellStyle name="rf29" xfId="33" xr:uid="{CB1330A9-93FE-445D-B4AA-8D10482CFABC}"/>
    <cellStyle name="rf3" xfId="7" xr:uid="{9A5AA539-9489-4A0D-9C0C-6B890FE6494F}"/>
    <cellStyle name="rf30" xfId="34" xr:uid="{FC94EFED-41FB-4311-9161-5798B013630F}"/>
    <cellStyle name="rf31" xfId="35" xr:uid="{0A473CE8-095B-465E-807F-7853DE525259}"/>
    <cellStyle name="rf4" xfId="8" xr:uid="{D79E5BA6-7782-4ED1-81F7-14077FD99CA1}"/>
    <cellStyle name="rf5" xfId="9" xr:uid="{4ED803AA-57B2-4531-8BB3-2EFCC5186CFC}"/>
    <cellStyle name="rf6" xfId="10" xr:uid="{873BA7A0-FE74-4A1D-A0DA-DD5CEE017525}"/>
    <cellStyle name="rf7" xfId="11" xr:uid="{24B8436A-E507-4188-A4F5-23753355F416}"/>
    <cellStyle name="rf8" xfId="12" xr:uid="{6762F679-4A65-4274-9ADE-AE9F2A76E8AB}"/>
    <cellStyle name="rf9" xfId="13" xr:uid="{C7D793A6-12A0-4213-B6CF-7689329113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F912-1DBF-4C8F-B6BD-CB9800ECF397}">
  <dimension ref="A1:Z1000"/>
  <sheetViews>
    <sheetView showGridLines="0" workbookViewId="0">
      <selection activeCell="H6" sqref="H6"/>
    </sheetView>
  </sheetViews>
  <sheetFormatPr baseColWidth="10" defaultColWidth="14.5" defaultRowHeight="15" customHeight="1"/>
  <cols>
    <col min="1" max="1" width="17.33203125" style="33" customWidth="1"/>
    <col min="2" max="2" width="70.5" style="33" customWidth="1"/>
    <col min="3" max="3" width="3.6640625" style="33" customWidth="1"/>
    <col min="4" max="4" width="15.5" style="33" customWidth="1"/>
    <col min="5" max="5" width="4.33203125" style="33" customWidth="1"/>
    <col min="6" max="6" width="15.5" style="33" customWidth="1"/>
    <col min="7" max="7" width="11.5" style="33" bestFit="1" customWidth="1"/>
    <col min="8" max="9" width="9.1640625" style="33" customWidth="1"/>
    <col min="10" max="10" width="11.5" style="33" customWidth="1"/>
    <col min="11" max="11" width="9.1640625" style="33" customWidth="1"/>
    <col min="12" max="26" width="8.6640625" style="33" customWidth="1"/>
    <col min="27" max="16384" width="14.5" style="33"/>
  </cols>
  <sheetData>
    <row r="1" spans="1:26" ht="19">
      <c r="A1" s="32"/>
      <c r="B1" s="64" t="s">
        <v>43</v>
      </c>
      <c r="C1" s="65"/>
      <c r="D1" s="65"/>
      <c r="E1" s="34"/>
      <c r="F1" s="34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19">
      <c r="A2" s="32"/>
      <c r="B2" s="64" t="s">
        <v>44</v>
      </c>
      <c r="C2" s="65"/>
      <c r="D2" s="65"/>
      <c r="E2" s="34"/>
      <c r="F2" s="34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19">
      <c r="A3" s="32"/>
      <c r="B3" s="64" t="s">
        <v>45</v>
      </c>
      <c r="C3" s="65"/>
      <c r="D3" s="65"/>
      <c r="E3" s="34"/>
      <c r="F3" s="34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>
      <c r="A4" s="32"/>
      <c r="B4" s="32"/>
      <c r="C4" s="66" t="s">
        <v>46</v>
      </c>
      <c r="D4" s="65"/>
      <c r="E4" s="65"/>
      <c r="F4" s="65"/>
      <c r="G4" s="66"/>
      <c r="H4" s="65"/>
      <c r="I4" s="65"/>
      <c r="J4" s="65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16">
      <c r="A5" s="35" t="s">
        <v>47</v>
      </c>
      <c r="B5" s="36" t="s">
        <v>48</v>
      </c>
      <c r="C5" s="32"/>
      <c r="D5" s="37" t="s">
        <v>49</v>
      </c>
      <c r="E5" s="34"/>
      <c r="F5" s="37" t="s">
        <v>50</v>
      </c>
      <c r="G5" s="37" t="s">
        <v>51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16">
      <c r="A6" s="32">
        <v>100001</v>
      </c>
      <c r="B6" s="38" t="s">
        <v>52</v>
      </c>
      <c r="C6" s="32"/>
      <c r="D6" s="39">
        <v>2513545</v>
      </c>
      <c r="E6" s="34"/>
      <c r="F6" s="40"/>
      <c r="G6" s="34">
        <f>D6-F6</f>
        <v>2513545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16">
      <c r="A7" s="32">
        <v>100002</v>
      </c>
      <c r="B7" s="38" t="s">
        <v>53</v>
      </c>
      <c r="C7" s="32"/>
      <c r="D7" s="39">
        <v>1765738</v>
      </c>
      <c r="E7" s="34"/>
      <c r="F7" s="40"/>
      <c r="G7" s="34">
        <f t="shared" ref="G7:G70" si="0">D7-F7</f>
        <v>1765738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16">
      <c r="A8" s="32">
        <v>100003</v>
      </c>
      <c r="B8" s="38" t="s">
        <v>54</v>
      </c>
      <c r="C8" s="32"/>
      <c r="D8" s="39">
        <v>3962126</v>
      </c>
      <c r="E8" s="34"/>
      <c r="F8" s="40"/>
      <c r="G8" s="34">
        <f t="shared" si="0"/>
        <v>3962126</v>
      </c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6">
      <c r="A9" s="32">
        <v>100004</v>
      </c>
      <c r="B9" s="38" t="s">
        <v>55</v>
      </c>
      <c r="C9" s="32"/>
      <c r="D9" s="39">
        <v>1383</v>
      </c>
      <c r="E9" s="34"/>
      <c r="F9" s="40"/>
      <c r="G9" s="34">
        <f t="shared" si="0"/>
        <v>1383</v>
      </c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>
      <c r="A10" s="32">
        <v>120000</v>
      </c>
      <c r="B10" s="41" t="s">
        <v>56</v>
      </c>
      <c r="C10" s="42"/>
      <c r="D10" s="39">
        <v>4996958</v>
      </c>
      <c r="E10" s="43"/>
      <c r="F10" s="34"/>
      <c r="G10" s="34">
        <f t="shared" si="0"/>
        <v>4996958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>
      <c r="A11" s="32">
        <v>120001</v>
      </c>
      <c r="B11" s="41" t="s">
        <v>57</v>
      </c>
      <c r="C11" s="42" t="s">
        <v>58</v>
      </c>
      <c r="D11" s="34"/>
      <c r="E11" s="43"/>
      <c r="F11" s="39">
        <v>5325000</v>
      </c>
      <c r="G11" s="34">
        <f t="shared" si="0"/>
        <v>-5325000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>
      <c r="A12" s="32">
        <v>130001</v>
      </c>
      <c r="B12" s="41" t="s">
        <v>59</v>
      </c>
      <c r="C12" s="42" t="s">
        <v>58</v>
      </c>
      <c r="D12" s="39">
        <v>1335956</v>
      </c>
      <c r="E12" s="43"/>
      <c r="F12" s="34"/>
      <c r="G12" s="34">
        <f t="shared" si="0"/>
        <v>1335956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>
      <c r="A13" s="32">
        <v>140001</v>
      </c>
      <c r="B13" s="41" t="s">
        <v>60</v>
      </c>
      <c r="C13" s="42" t="s">
        <v>61</v>
      </c>
      <c r="D13" s="39">
        <v>22000</v>
      </c>
      <c r="E13" s="43"/>
      <c r="F13" s="34"/>
      <c r="G13" s="34">
        <f t="shared" si="0"/>
        <v>22000</v>
      </c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>
      <c r="A14" s="32">
        <v>140002</v>
      </c>
      <c r="B14" s="41" t="s">
        <v>62</v>
      </c>
      <c r="C14" s="42" t="s">
        <v>58</v>
      </c>
      <c r="D14" s="39">
        <v>91540</v>
      </c>
      <c r="E14" s="43"/>
      <c r="F14" s="34"/>
      <c r="G14" s="34">
        <f t="shared" si="0"/>
        <v>91540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>
      <c r="A15" s="32">
        <v>140003</v>
      </c>
      <c r="B15" s="41" t="s">
        <v>63</v>
      </c>
      <c r="C15" s="42" t="s">
        <v>58</v>
      </c>
      <c r="D15" s="39">
        <v>15000</v>
      </c>
      <c r="E15" s="43"/>
      <c r="F15" s="34"/>
      <c r="G15" s="34">
        <f t="shared" si="0"/>
        <v>15000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>
      <c r="A16" s="32">
        <v>150003</v>
      </c>
      <c r="B16" s="41" t="s">
        <v>64</v>
      </c>
      <c r="C16" s="44"/>
      <c r="D16" s="39">
        <v>5229</v>
      </c>
      <c r="E16" s="34" t="s">
        <v>58</v>
      </c>
      <c r="F16" s="34"/>
      <c r="G16" s="34">
        <f t="shared" si="0"/>
        <v>5229</v>
      </c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>
      <c r="A17" s="32">
        <v>160001</v>
      </c>
      <c r="B17" s="41" t="s">
        <v>65</v>
      </c>
      <c r="C17" s="44"/>
      <c r="D17" s="39">
        <v>33000</v>
      </c>
      <c r="E17" s="34"/>
      <c r="F17" s="34"/>
      <c r="G17" s="34">
        <f t="shared" si="0"/>
        <v>33000</v>
      </c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>
      <c r="A18" s="32">
        <v>170001</v>
      </c>
      <c r="B18" s="41" t="s">
        <v>66</v>
      </c>
      <c r="C18" s="41"/>
      <c r="D18" s="39">
        <v>4375000</v>
      </c>
      <c r="E18" s="34" t="s">
        <v>58</v>
      </c>
      <c r="F18" s="34"/>
      <c r="G18" s="34">
        <f t="shared" si="0"/>
        <v>4375000</v>
      </c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32">
        <v>180001</v>
      </c>
      <c r="B19" s="41" t="s">
        <v>67</v>
      </c>
      <c r="C19" s="41"/>
      <c r="D19" s="39">
        <v>14620000</v>
      </c>
      <c r="E19" s="34" t="s">
        <v>58</v>
      </c>
      <c r="F19" s="34"/>
      <c r="G19" s="34">
        <f t="shared" si="0"/>
        <v>14620000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>
      <c r="A20" s="32">
        <v>190001</v>
      </c>
      <c r="B20" s="41" t="s">
        <v>68</v>
      </c>
      <c r="C20" s="41" t="s">
        <v>58</v>
      </c>
      <c r="D20" s="39">
        <v>2910819</v>
      </c>
      <c r="E20" s="34" t="s">
        <v>58</v>
      </c>
      <c r="F20" s="34"/>
      <c r="G20" s="34">
        <f t="shared" si="0"/>
        <v>2910819</v>
      </c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>
      <c r="A21" s="32">
        <v>200000</v>
      </c>
      <c r="B21" s="41" t="s">
        <v>69</v>
      </c>
      <c r="C21" s="41"/>
      <c r="D21" s="39">
        <v>2636860</v>
      </c>
      <c r="E21" s="34"/>
      <c r="F21" s="34"/>
      <c r="G21" s="34">
        <f t="shared" si="0"/>
        <v>2636860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 customHeight="1">
      <c r="A22" s="32">
        <v>210000</v>
      </c>
      <c r="B22" s="41" t="s">
        <v>70</v>
      </c>
      <c r="C22" s="42"/>
      <c r="D22" s="34"/>
      <c r="E22" s="45"/>
      <c r="F22" s="39">
        <v>3465559</v>
      </c>
      <c r="G22" s="34">
        <f t="shared" si="0"/>
        <v>-3465559</v>
      </c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5.75" customHeight="1">
      <c r="A23" s="32">
        <v>200001</v>
      </c>
      <c r="B23" s="41" t="s">
        <v>71</v>
      </c>
      <c r="C23" s="42" t="s">
        <v>58</v>
      </c>
      <c r="D23" s="39">
        <v>2491451</v>
      </c>
      <c r="E23" s="43"/>
      <c r="F23" s="34"/>
      <c r="G23" s="34">
        <f t="shared" si="0"/>
        <v>2491451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 customHeight="1">
      <c r="A24" s="32">
        <v>210001</v>
      </c>
      <c r="B24" s="41" t="s">
        <v>72</v>
      </c>
      <c r="C24" s="42" t="s">
        <v>58</v>
      </c>
      <c r="D24" s="34"/>
      <c r="E24" s="43"/>
      <c r="F24" s="39">
        <v>5571502</v>
      </c>
      <c r="G24" s="34">
        <f t="shared" si="0"/>
        <v>-5571502</v>
      </c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5.75" customHeight="1">
      <c r="A25" s="32">
        <v>200002</v>
      </c>
      <c r="B25" s="41" t="s">
        <v>73</v>
      </c>
      <c r="C25" s="42" t="s">
        <v>58</v>
      </c>
      <c r="D25" s="39">
        <v>2749415</v>
      </c>
      <c r="E25" s="43"/>
      <c r="F25" s="34"/>
      <c r="G25" s="34">
        <f t="shared" si="0"/>
        <v>2749415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5.75" customHeight="1">
      <c r="A26" s="32">
        <v>210002</v>
      </c>
      <c r="B26" s="41" t="s">
        <v>74</v>
      </c>
      <c r="C26" s="42" t="s">
        <v>58</v>
      </c>
      <c r="D26" s="34"/>
      <c r="E26" s="43"/>
      <c r="F26" s="39">
        <v>3071883</v>
      </c>
      <c r="G26" s="34">
        <f t="shared" si="0"/>
        <v>-3071883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 customHeight="1">
      <c r="A27" s="32">
        <v>200003</v>
      </c>
      <c r="B27" s="41" t="s">
        <v>75</v>
      </c>
      <c r="C27" s="42"/>
      <c r="D27" s="39">
        <v>4156940</v>
      </c>
      <c r="E27" s="43"/>
      <c r="F27" s="34"/>
      <c r="G27" s="34">
        <f t="shared" si="0"/>
        <v>4156940</v>
      </c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5.75" customHeight="1">
      <c r="A28" s="32">
        <v>210003</v>
      </c>
      <c r="B28" s="41" t="s">
        <v>76</v>
      </c>
      <c r="C28" s="42" t="s">
        <v>58</v>
      </c>
      <c r="D28" s="34"/>
      <c r="E28" s="43"/>
      <c r="F28" s="39">
        <v>1636960</v>
      </c>
      <c r="G28" s="34">
        <f t="shared" si="0"/>
        <v>-1636960</v>
      </c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5.75" customHeight="1">
      <c r="A29" s="32">
        <v>200004</v>
      </c>
      <c r="B29" s="41" t="s">
        <v>77</v>
      </c>
      <c r="C29" s="42" t="s">
        <v>58</v>
      </c>
      <c r="D29" s="39">
        <v>697470</v>
      </c>
      <c r="E29" s="43"/>
      <c r="F29" s="34"/>
      <c r="G29" s="34">
        <f t="shared" si="0"/>
        <v>697470</v>
      </c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5.75" customHeight="1">
      <c r="A30" s="32">
        <v>300000</v>
      </c>
      <c r="B30" s="41" t="s">
        <v>78</v>
      </c>
      <c r="C30" s="42" t="s">
        <v>58</v>
      </c>
      <c r="D30" s="39">
        <v>1356642</v>
      </c>
      <c r="E30" s="43"/>
      <c r="F30" s="34"/>
      <c r="G30" s="34">
        <f t="shared" si="0"/>
        <v>1356642</v>
      </c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5.75" customHeight="1">
      <c r="A31" s="32">
        <v>300001</v>
      </c>
      <c r="B31" s="41" t="s">
        <v>79</v>
      </c>
      <c r="C31" s="42" t="s">
        <v>58</v>
      </c>
      <c r="D31" s="39">
        <v>4389321</v>
      </c>
      <c r="E31" s="43"/>
      <c r="F31" s="34"/>
      <c r="G31" s="34">
        <f t="shared" si="0"/>
        <v>4389321</v>
      </c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5.75" customHeight="1">
      <c r="A32" s="32">
        <v>400000</v>
      </c>
      <c r="B32" s="41" t="s">
        <v>80</v>
      </c>
      <c r="C32" s="42" t="s">
        <v>58</v>
      </c>
      <c r="D32" s="34"/>
      <c r="E32" s="43"/>
      <c r="F32" s="39">
        <v>4708610</v>
      </c>
      <c r="G32" s="34">
        <f t="shared" si="0"/>
        <v>-4708610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5.75" customHeight="1">
      <c r="A33" s="32">
        <v>400001</v>
      </c>
      <c r="B33" s="41" t="s">
        <v>81</v>
      </c>
      <c r="C33" s="42" t="s">
        <v>58</v>
      </c>
      <c r="D33" s="34"/>
      <c r="E33" s="43"/>
      <c r="F33" s="39">
        <v>1327849</v>
      </c>
      <c r="G33" s="34">
        <f t="shared" si="0"/>
        <v>-1327849</v>
      </c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5.75" customHeight="1">
      <c r="A34" s="32">
        <v>400002</v>
      </c>
      <c r="B34" s="41" t="s">
        <v>82</v>
      </c>
      <c r="C34" s="42" t="s">
        <v>61</v>
      </c>
      <c r="D34" s="34"/>
      <c r="E34" s="43"/>
      <c r="F34" s="39">
        <v>46144</v>
      </c>
      <c r="G34" s="34">
        <f t="shared" si="0"/>
        <v>-46144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5.75" customHeight="1">
      <c r="A35" s="32">
        <v>400003</v>
      </c>
      <c r="B35" s="41" t="s">
        <v>83</v>
      </c>
      <c r="C35" s="42" t="s">
        <v>58</v>
      </c>
      <c r="D35" s="34"/>
      <c r="E35" s="43"/>
      <c r="F35" s="39">
        <v>61154</v>
      </c>
      <c r="G35" s="34">
        <f t="shared" si="0"/>
        <v>-61154</v>
      </c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5.75" customHeight="1">
      <c r="A36" s="32">
        <v>400004</v>
      </c>
      <c r="B36" s="41" t="s">
        <v>84</v>
      </c>
      <c r="C36" s="42" t="s">
        <v>58</v>
      </c>
      <c r="D36" s="34"/>
      <c r="E36" s="43"/>
      <c r="F36" s="39">
        <v>26777</v>
      </c>
      <c r="G36" s="34">
        <f t="shared" si="0"/>
        <v>-26777</v>
      </c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5.75" customHeight="1">
      <c r="A37" s="32">
        <v>400005</v>
      </c>
      <c r="B37" s="41" t="s">
        <v>85</v>
      </c>
      <c r="C37" s="42" t="s">
        <v>58</v>
      </c>
      <c r="D37" s="34"/>
      <c r="E37" s="43"/>
      <c r="F37" s="39">
        <v>8895</v>
      </c>
      <c r="G37" s="34">
        <f t="shared" si="0"/>
        <v>-8895</v>
      </c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5.75" customHeight="1">
      <c r="A38" s="32">
        <v>500001</v>
      </c>
      <c r="B38" s="41" t="s">
        <v>86</v>
      </c>
      <c r="C38" s="42" t="s">
        <v>58</v>
      </c>
      <c r="D38" s="34"/>
      <c r="E38" s="43"/>
      <c r="F38" s="39">
        <v>49235</v>
      </c>
      <c r="G38" s="34">
        <f t="shared" si="0"/>
        <v>-49235</v>
      </c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5.75" customHeight="1">
      <c r="A39" s="32">
        <v>500002</v>
      </c>
      <c r="B39" s="41" t="s">
        <v>87</v>
      </c>
      <c r="C39" s="42" t="s">
        <v>58</v>
      </c>
      <c r="D39" s="34"/>
      <c r="E39" s="43"/>
      <c r="F39" s="39">
        <v>468027</v>
      </c>
      <c r="G39" s="34">
        <f t="shared" si="0"/>
        <v>-468027</v>
      </c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5.75" customHeight="1">
      <c r="A40" s="32">
        <v>500003</v>
      </c>
      <c r="B40" s="41" t="s">
        <v>88</v>
      </c>
      <c r="C40" s="42" t="s">
        <v>58</v>
      </c>
      <c r="D40" s="34"/>
      <c r="E40" s="43"/>
      <c r="F40" s="39">
        <v>24272</v>
      </c>
      <c r="G40" s="34">
        <f t="shared" si="0"/>
        <v>-24272</v>
      </c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.75" customHeight="1">
      <c r="A41" s="32">
        <v>600001</v>
      </c>
      <c r="B41" s="41" t="s">
        <v>89</v>
      </c>
      <c r="C41" s="42"/>
      <c r="D41" s="34"/>
      <c r="E41" s="43"/>
      <c r="F41" s="39">
        <v>68716</v>
      </c>
      <c r="G41" s="34">
        <f t="shared" si="0"/>
        <v>-68716</v>
      </c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>
      <c r="A42" s="32">
        <v>600002</v>
      </c>
      <c r="B42" s="41" t="s">
        <v>90</v>
      </c>
      <c r="C42" s="42" t="s">
        <v>58</v>
      </c>
      <c r="D42" s="34"/>
      <c r="E42" s="43"/>
      <c r="F42" s="39">
        <v>2038196</v>
      </c>
      <c r="G42" s="34">
        <f t="shared" si="0"/>
        <v>-2038196</v>
      </c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 customHeight="1">
      <c r="A43" s="32">
        <v>600003</v>
      </c>
      <c r="B43" s="41" t="s">
        <v>91</v>
      </c>
      <c r="C43" s="42" t="s">
        <v>58</v>
      </c>
      <c r="D43" s="34"/>
      <c r="E43" s="43"/>
      <c r="F43" s="39">
        <v>2912173</v>
      </c>
      <c r="G43" s="34">
        <f t="shared" si="0"/>
        <v>-2912173</v>
      </c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5.75" customHeight="1">
      <c r="A44" s="32">
        <v>700001</v>
      </c>
      <c r="B44" s="41" t="s">
        <v>92</v>
      </c>
      <c r="C44" s="42" t="s">
        <v>58</v>
      </c>
      <c r="D44" s="34"/>
      <c r="E44" s="43"/>
      <c r="F44" s="39">
        <v>2877999</v>
      </c>
      <c r="G44" s="34">
        <f t="shared" si="0"/>
        <v>-2877999</v>
      </c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5.75" customHeight="1">
      <c r="A45" s="32">
        <v>700002</v>
      </c>
      <c r="B45" s="41" t="s">
        <v>93</v>
      </c>
      <c r="C45" s="41"/>
      <c r="D45" s="39">
        <v>240904</v>
      </c>
      <c r="E45" s="34"/>
      <c r="F45" s="34"/>
      <c r="G45" s="34">
        <f t="shared" si="0"/>
        <v>240904</v>
      </c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5.75" customHeight="1">
      <c r="A46" s="32">
        <v>700003</v>
      </c>
      <c r="B46" s="41" t="s">
        <v>94</v>
      </c>
      <c r="C46" s="41"/>
      <c r="D46" s="34"/>
      <c r="E46" s="34"/>
      <c r="F46" s="39">
        <v>1812976</v>
      </c>
      <c r="G46" s="34">
        <f t="shared" si="0"/>
        <v>-1812976</v>
      </c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5.75" customHeight="1">
      <c r="A47" s="32">
        <v>700004</v>
      </c>
      <c r="B47" s="41" t="s">
        <v>95</v>
      </c>
      <c r="C47" s="41"/>
      <c r="D47" s="34"/>
      <c r="E47" s="34" t="s">
        <v>58</v>
      </c>
      <c r="F47" s="39">
        <v>6464202</v>
      </c>
      <c r="G47" s="34">
        <f t="shared" si="0"/>
        <v>-6464202</v>
      </c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5.75" customHeight="1">
      <c r="A48" s="32">
        <v>700005</v>
      </c>
      <c r="B48" s="41" t="s">
        <v>96</v>
      </c>
      <c r="C48" s="41"/>
      <c r="D48" s="34"/>
      <c r="E48" s="34"/>
      <c r="F48" s="39">
        <v>4164931</v>
      </c>
      <c r="G48" s="34">
        <f t="shared" si="0"/>
        <v>-4164931</v>
      </c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5.75" customHeight="1">
      <c r="A49" s="32">
        <v>700006</v>
      </c>
      <c r="B49" s="41" t="s">
        <v>97</v>
      </c>
      <c r="C49" s="41"/>
      <c r="D49" s="34"/>
      <c r="E49" s="34" t="s">
        <v>58</v>
      </c>
      <c r="F49" s="39">
        <v>4388842</v>
      </c>
      <c r="G49" s="34">
        <f t="shared" si="0"/>
        <v>-4388842</v>
      </c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5.75" customHeight="1">
      <c r="A50" s="46">
        <v>800001</v>
      </c>
      <c r="B50" s="41" t="s">
        <v>20</v>
      </c>
      <c r="C50" s="41"/>
      <c r="D50" s="34"/>
      <c r="E50" s="34"/>
      <c r="F50" s="34">
        <v>23043496.000000004</v>
      </c>
      <c r="G50" s="34">
        <f t="shared" si="0"/>
        <v>-23043496.000000004</v>
      </c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5.75" customHeight="1">
      <c r="A51" s="46">
        <f t="shared" ref="A51:A57" si="1">+A50+1</f>
        <v>800002</v>
      </c>
      <c r="B51" s="41" t="s">
        <v>21</v>
      </c>
      <c r="C51" s="41"/>
      <c r="D51" s="34"/>
      <c r="E51" s="34"/>
      <c r="F51" s="34">
        <v>2229331.1488000001</v>
      </c>
      <c r="G51" s="34">
        <f t="shared" si="0"/>
        <v>-2229331.1488000001</v>
      </c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5.75" customHeight="1">
      <c r="A52" s="46">
        <f t="shared" si="1"/>
        <v>800003</v>
      </c>
      <c r="B52" s="41" t="s">
        <v>22</v>
      </c>
      <c r="C52" s="41"/>
      <c r="D52" s="34"/>
      <c r="E52" s="34"/>
      <c r="F52" s="34">
        <v>5573327.8720000004</v>
      </c>
      <c r="G52" s="34">
        <f t="shared" si="0"/>
        <v>-5573327.8720000004</v>
      </c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5.75" customHeight="1">
      <c r="A53" s="46">
        <f t="shared" si="1"/>
        <v>800004</v>
      </c>
      <c r="B53" s="41" t="s">
        <v>23</v>
      </c>
      <c r="C53" s="41"/>
      <c r="D53" s="34"/>
      <c r="E53" s="34"/>
      <c r="F53" s="34">
        <v>2340797.7062400002</v>
      </c>
      <c r="G53" s="34">
        <f t="shared" si="0"/>
        <v>-2340797.7062400002</v>
      </c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5.75" customHeight="1">
      <c r="A54" s="46">
        <f t="shared" si="1"/>
        <v>800005</v>
      </c>
      <c r="B54" s="41" t="s">
        <v>24</v>
      </c>
      <c r="C54" s="41"/>
      <c r="D54" s="34"/>
      <c r="E54" s="34"/>
      <c r="F54" s="34">
        <v>1003199.0192000001</v>
      </c>
      <c r="G54" s="34">
        <f t="shared" si="0"/>
        <v>-1003199.0192000001</v>
      </c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5.75" customHeight="1">
      <c r="A55" s="46">
        <f t="shared" si="1"/>
        <v>800006</v>
      </c>
      <c r="B55" s="41" t="s">
        <v>25</v>
      </c>
      <c r="C55" s="41"/>
      <c r="D55" s="34"/>
      <c r="E55" s="34"/>
      <c r="F55" s="34">
        <v>2503380.8800000004</v>
      </c>
      <c r="G55" s="34">
        <f t="shared" si="0"/>
        <v>-2503380.8800000004</v>
      </c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5.75" customHeight="1">
      <c r="A56" s="46">
        <f t="shared" si="1"/>
        <v>800007</v>
      </c>
      <c r="B56" s="41" t="s">
        <v>26</v>
      </c>
      <c r="C56" s="41"/>
      <c r="D56" s="34"/>
      <c r="E56" s="34"/>
      <c r="F56" s="34">
        <v>2071063.9712000003</v>
      </c>
      <c r="G56" s="34">
        <f t="shared" si="0"/>
        <v>-2071063.9712000003</v>
      </c>
      <c r="H56" s="32"/>
      <c r="I56" s="32"/>
      <c r="J56" s="34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5.75" customHeight="1">
      <c r="A57" s="46">
        <f t="shared" si="1"/>
        <v>800008</v>
      </c>
      <c r="B57" s="41" t="s">
        <v>27</v>
      </c>
      <c r="C57" s="41"/>
      <c r="D57" s="34"/>
      <c r="E57" s="34"/>
      <c r="F57" s="34">
        <f>6968011.68-3565915.28</f>
        <v>3402096.4</v>
      </c>
      <c r="G57" s="34">
        <f t="shared" si="0"/>
        <v>-3402096.4</v>
      </c>
      <c r="H57" s="32"/>
      <c r="I57" s="32"/>
      <c r="J57" s="34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5.75" customHeight="1">
      <c r="A58" s="32">
        <v>900001</v>
      </c>
      <c r="B58" s="41" t="s">
        <v>98</v>
      </c>
      <c r="C58" s="41"/>
      <c r="D58" s="39">
        <v>2395349</v>
      </c>
      <c r="E58" s="34"/>
      <c r="F58" s="34"/>
      <c r="G58" s="34">
        <f t="shared" si="0"/>
        <v>2395349</v>
      </c>
      <c r="H58" s="32"/>
      <c r="I58" s="32"/>
      <c r="J58" s="34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5.75" customHeight="1">
      <c r="A59" s="32">
        <v>900002</v>
      </c>
      <c r="B59" s="41" t="s">
        <v>99</v>
      </c>
      <c r="C59" s="41"/>
      <c r="D59" s="39">
        <v>373652</v>
      </c>
      <c r="E59" s="34"/>
      <c r="F59" s="34"/>
      <c r="G59" s="34">
        <f t="shared" si="0"/>
        <v>373652</v>
      </c>
      <c r="H59" s="32"/>
      <c r="I59" s="32"/>
      <c r="J59" s="34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5.75" customHeight="1">
      <c r="A60" s="32">
        <v>910001</v>
      </c>
      <c r="B60" s="41" t="s">
        <v>100</v>
      </c>
      <c r="C60" s="41"/>
      <c r="D60" s="34"/>
      <c r="E60" s="34"/>
      <c r="F60" s="39">
        <v>285405</v>
      </c>
      <c r="G60" s="34">
        <f t="shared" si="0"/>
        <v>-285405</v>
      </c>
      <c r="H60" s="32"/>
      <c r="I60" s="32"/>
      <c r="J60" s="34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5.75" customHeight="1">
      <c r="A61" s="32">
        <v>900003</v>
      </c>
      <c r="B61" s="41" t="s">
        <v>101</v>
      </c>
      <c r="C61" s="41"/>
      <c r="D61" s="39">
        <v>3027260</v>
      </c>
      <c r="E61" s="34"/>
      <c r="F61" s="34"/>
      <c r="G61" s="34">
        <f t="shared" si="0"/>
        <v>3027260</v>
      </c>
      <c r="H61" s="32"/>
      <c r="I61" s="32"/>
      <c r="J61" s="34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5.75" customHeight="1">
      <c r="A62" s="32">
        <v>910002</v>
      </c>
      <c r="B62" s="41" t="s">
        <v>102</v>
      </c>
      <c r="C62" s="41"/>
      <c r="D62" s="39">
        <v>5101792</v>
      </c>
      <c r="E62" s="34"/>
      <c r="F62" s="34"/>
      <c r="G62" s="34">
        <f t="shared" si="0"/>
        <v>5101792</v>
      </c>
      <c r="H62" s="32"/>
      <c r="I62" s="32"/>
      <c r="J62" s="34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5.75" customHeight="1">
      <c r="A63" s="32">
        <v>900004</v>
      </c>
      <c r="B63" s="41" t="s">
        <v>103</v>
      </c>
      <c r="C63" s="41"/>
      <c r="D63" s="39">
        <v>7325600</v>
      </c>
      <c r="E63" s="34"/>
      <c r="F63" s="34"/>
      <c r="G63" s="34">
        <f t="shared" si="0"/>
        <v>7325600</v>
      </c>
      <c r="H63" s="32"/>
      <c r="I63" s="32"/>
      <c r="J63" s="34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5.75" customHeight="1">
      <c r="A64" s="32">
        <v>910003</v>
      </c>
      <c r="B64" s="41" t="s">
        <v>104</v>
      </c>
      <c r="C64" s="41"/>
      <c r="D64" s="39">
        <v>1016680</v>
      </c>
      <c r="E64" s="34"/>
      <c r="F64" s="34"/>
      <c r="G64" s="34">
        <f t="shared" si="0"/>
        <v>1016680</v>
      </c>
      <c r="H64" s="32"/>
      <c r="I64" s="32"/>
      <c r="J64" s="34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5.75" customHeight="1">
      <c r="A65" s="32">
        <v>900005</v>
      </c>
      <c r="B65" s="41" t="s">
        <v>105</v>
      </c>
      <c r="C65" s="41"/>
      <c r="D65" s="39">
        <v>2737750</v>
      </c>
      <c r="E65" s="34"/>
      <c r="F65" s="34"/>
      <c r="G65" s="34">
        <f t="shared" si="0"/>
        <v>2737750</v>
      </c>
      <c r="H65" s="32"/>
      <c r="I65" s="32"/>
      <c r="J65" s="34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5.75" customHeight="1">
      <c r="A66" s="32">
        <v>910004</v>
      </c>
      <c r="B66" s="41" t="s">
        <v>106</v>
      </c>
      <c r="C66" s="41"/>
      <c r="D66" s="39">
        <v>750000</v>
      </c>
      <c r="E66" s="34"/>
      <c r="F66" s="34"/>
      <c r="G66" s="34">
        <f t="shared" si="0"/>
        <v>750000</v>
      </c>
      <c r="H66" s="32"/>
      <c r="I66" s="32"/>
      <c r="J66" s="34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5.75" customHeight="1">
      <c r="A67" s="32">
        <v>900006</v>
      </c>
      <c r="B67" s="41" t="s">
        <v>107</v>
      </c>
      <c r="C67" s="41"/>
      <c r="D67" s="39">
        <v>285000</v>
      </c>
      <c r="E67" s="34"/>
      <c r="F67" s="34"/>
      <c r="G67" s="34">
        <f t="shared" si="0"/>
        <v>285000</v>
      </c>
      <c r="H67" s="32"/>
      <c r="I67" s="32"/>
      <c r="J67" s="34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5.75" customHeight="1">
      <c r="A68" s="32">
        <v>910005</v>
      </c>
      <c r="B68" s="41" t="s">
        <v>108</v>
      </c>
      <c r="C68" s="41"/>
      <c r="D68" s="39">
        <v>20000</v>
      </c>
      <c r="E68" s="34"/>
      <c r="F68" s="34"/>
      <c r="G68" s="34">
        <f t="shared" si="0"/>
        <v>20000</v>
      </c>
      <c r="H68" s="32"/>
      <c r="I68" s="32"/>
      <c r="J68" s="34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5.75" customHeight="1">
      <c r="A69" s="32">
        <v>900007</v>
      </c>
      <c r="B69" s="41" t="s">
        <v>109</v>
      </c>
      <c r="C69" s="41"/>
      <c r="D69" s="39">
        <v>20000</v>
      </c>
      <c r="E69" s="34"/>
      <c r="F69" s="34"/>
      <c r="G69" s="34">
        <f t="shared" si="0"/>
        <v>20000</v>
      </c>
      <c r="H69" s="32"/>
      <c r="I69" s="32"/>
      <c r="J69" s="34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5.75" customHeight="1">
      <c r="A70" s="32">
        <v>910006</v>
      </c>
      <c r="B70" s="41" t="s">
        <v>110</v>
      </c>
      <c r="C70" s="41"/>
      <c r="D70" s="39">
        <v>1905750</v>
      </c>
      <c r="E70" s="34"/>
      <c r="F70" s="34"/>
      <c r="G70" s="34">
        <f t="shared" si="0"/>
        <v>1905750</v>
      </c>
      <c r="H70" s="32"/>
      <c r="I70" s="32"/>
      <c r="J70" s="34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5.75" customHeight="1">
      <c r="A71" s="32">
        <v>900008</v>
      </c>
      <c r="B71" s="41" t="s">
        <v>111</v>
      </c>
      <c r="C71" s="41"/>
      <c r="D71" s="39">
        <v>295766</v>
      </c>
      <c r="E71" s="34"/>
      <c r="F71" s="34"/>
      <c r="G71" s="34">
        <f t="shared" ref="G71:G94" si="2">D71-F71</f>
        <v>295766</v>
      </c>
      <c r="H71" s="32"/>
      <c r="I71" s="32"/>
      <c r="J71" s="34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5.75" customHeight="1">
      <c r="A72" s="32">
        <v>910007</v>
      </c>
      <c r="B72" s="41" t="s">
        <v>112</v>
      </c>
      <c r="C72" s="41"/>
      <c r="D72" s="39">
        <v>2378</v>
      </c>
      <c r="E72" s="34"/>
      <c r="F72" s="34"/>
      <c r="G72" s="34">
        <f t="shared" si="2"/>
        <v>2378</v>
      </c>
      <c r="H72" s="32"/>
      <c r="I72" s="32"/>
      <c r="J72" s="34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5.75" customHeight="1">
      <c r="A73" s="32">
        <v>900009</v>
      </c>
      <c r="B73" s="41" t="s">
        <v>113</v>
      </c>
      <c r="C73" s="41"/>
      <c r="D73" s="39">
        <v>757160</v>
      </c>
      <c r="E73" s="34"/>
      <c r="F73" s="34"/>
      <c r="G73" s="34">
        <f t="shared" si="2"/>
        <v>757160</v>
      </c>
      <c r="H73" s="32"/>
      <c r="I73" s="32"/>
      <c r="J73" s="34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5.75" customHeight="1">
      <c r="A74" s="32">
        <v>910008</v>
      </c>
      <c r="B74" s="41" t="s">
        <v>114</v>
      </c>
      <c r="C74" s="41"/>
      <c r="D74" s="39">
        <v>1132550</v>
      </c>
      <c r="E74" s="34"/>
      <c r="F74" s="34"/>
      <c r="G74" s="34">
        <f t="shared" si="2"/>
        <v>1132550</v>
      </c>
      <c r="H74" s="32"/>
      <c r="I74" s="32"/>
      <c r="J74" s="34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5.75" customHeight="1">
      <c r="A75" s="32">
        <v>900010</v>
      </c>
      <c r="B75" s="41" t="s">
        <v>115</v>
      </c>
      <c r="C75" s="41"/>
      <c r="D75" s="39">
        <v>20445</v>
      </c>
      <c r="E75" s="34"/>
      <c r="F75" s="34"/>
      <c r="G75" s="34">
        <f t="shared" si="2"/>
        <v>20445</v>
      </c>
      <c r="H75" s="32"/>
      <c r="I75" s="32"/>
      <c r="J75" s="34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5.75" customHeight="1">
      <c r="A76" s="32">
        <v>910009</v>
      </c>
      <c r="B76" s="41" t="s">
        <v>116</v>
      </c>
      <c r="C76" s="41"/>
      <c r="D76" s="39">
        <v>72017</v>
      </c>
      <c r="E76" s="34"/>
      <c r="F76" s="34"/>
      <c r="G76" s="34">
        <f t="shared" si="2"/>
        <v>72017</v>
      </c>
      <c r="H76" s="32"/>
      <c r="I76" s="32"/>
      <c r="J76" s="34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5.75" customHeight="1">
      <c r="A77" s="32">
        <v>900011</v>
      </c>
      <c r="B77" s="41" t="s">
        <v>117</v>
      </c>
      <c r="C77" s="41"/>
      <c r="D77" s="39">
        <v>282065</v>
      </c>
      <c r="E77" s="34"/>
      <c r="F77" s="34"/>
      <c r="G77" s="34">
        <f t="shared" si="2"/>
        <v>282065</v>
      </c>
      <c r="H77" s="32"/>
      <c r="I77" s="32"/>
      <c r="J77" s="34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5.75" customHeight="1">
      <c r="A78" s="32">
        <v>910010</v>
      </c>
      <c r="B78" s="41" t="s">
        <v>118</v>
      </c>
      <c r="C78" s="41"/>
      <c r="D78" s="39">
        <v>60146</v>
      </c>
      <c r="E78" s="34"/>
      <c r="F78" s="34"/>
      <c r="G78" s="34">
        <f t="shared" si="2"/>
        <v>60146</v>
      </c>
      <c r="H78" s="32"/>
      <c r="I78" s="32"/>
      <c r="J78" s="34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5.75" customHeight="1">
      <c r="A79" s="32">
        <v>900012</v>
      </c>
      <c r="B79" s="41" t="s">
        <v>119</v>
      </c>
      <c r="C79" s="41"/>
      <c r="D79" s="39">
        <v>2585</v>
      </c>
      <c r="E79" s="34"/>
      <c r="F79" s="34"/>
      <c r="G79" s="34">
        <f t="shared" si="2"/>
        <v>2585</v>
      </c>
      <c r="H79" s="32"/>
      <c r="I79" s="32"/>
      <c r="J79" s="34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5.75" customHeight="1">
      <c r="A80" s="32">
        <v>910011</v>
      </c>
      <c r="B80" s="41" t="s">
        <v>120</v>
      </c>
      <c r="C80" s="41"/>
      <c r="D80" s="39">
        <v>28480</v>
      </c>
      <c r="E80" s="34"/>
      <c r="F80" s="34"/>
      <c r="G80" s="34">
        <f t="shared" si="2"/>
        <v>28480</v>
      </c>
      <c r="H80" s="32"/>
      <c r="I80" s="32"/>
      <c r="J80" s="34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5.75" customHeight="1">
      <c r="A81" s="32">
        <v>900013</v>
      </c>
      <c r="B81" s="41" t="s">
        <v>121</v>
      </c>
      <c r="C81" s="41"/>
      <c r="D81" s="39">
        <v>304883</v>
      </c>
      <c r="E81" s="34"/>
      <c r="F81" s="34"/>
      <c r="G81" s="34">
        <f t="shared" si="2"/>
        <v>304883</v>
      </c>
      <c r="H81" s="32"/>
      <c r="I81" s="32"/>
      <c r="J81" s="34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5.75" customHeight="1">
      <c r="A82" s="32">
        <v>910012</v>
      </c>
      <c r="B82" s="41" t="s">
        <v>122</v>
      </c>
      <c r="C82" s="41"/>
      <c r="D82" s="39">
        <v>23329</v>
      </c>
      <c r="E82" s="34"/>
      <c r="F82" s="34"/>
      <c r="G82" s="34">
        <f t="shared" si="2"/>
        <v>23329</v>
      </c>
      <c r="H82" s="32"/>
      <c r="I82" s="32"/>
      <c r="J82" s="34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5.75" customHeight="1">
      <c r="A83" s="32">
        <v>900014</v>
      </c>
      <c r="B83" s="41" t="s">
        <v>123</v>
      </c>
      <c r="C83" s="41"/>
      <c r="D83" s="39">
        <v>28696</v>
      </c>
      <c r="E83" s="34"/>
      <c r="F83" s="34"/>
      <c r="G83" s="34">
        <f t="shared" si="2"/>
        <v>28696</v>
      </c>
      <c r="H83" s="32"/>
      <c r="I83" s="32"/>
      <c r="J83" s="34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5.75" customHeight="1">
      <c r="A84" s="32">
        <v>910013</v>
      </c>
      <c r="B84" s="41" t="s">
        <v>124</v>
      </c>
      <c r="C84" s="41"/>
      <c r="D84" s="39">
        <v>42612</v>
      </c>
      <c r="E84" s="34"/>
      <c r="F84" s="34"/>
      <c r="G84" s="34">
        <f t="shared" si="2"/>
        <v>42612</v>
      </c>
      <c r="H84" s="32"/>
      <c r="I84" s="32"/>
      <c r="J84" s="34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5.75" customHeight="1">
      <c r="A85" s="32">
        <v>900015</v>
      </c>
      <c r="B85" s="41" t="s">
        <v>125</v>
      </c>
      <c r="C85" s="41"/>
      <c r="D85" s="39">
        <v>1242</v>
      </c>
      <c r="E85" s="34"/>
      <c r="F85" s="34"/>
      <c r="G85" s="34">
        <f t="shared" si="2"/>
        <v>1242</v>
      </c>
      <c r="H85" s="32"/>
      <c r="I85" s="32"/>
      <c r="J85" s="34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5.75" customHeight="1">
      <c r="A86" s="32">
        <v>910014</v>
      </c>
      <c r="B86" s="41" t="s">
        <v>126</v>
      </c>
      <c r="C86" s="41"/>
      <c r="D86" s="39">
        <v>196262</v>
      </c>
      <c r="E86" s="34"/>
      <c r="F86" s="34"/>
      <c r="G86" s="34">
        <f t="shared" si="2"/>
        <v>196262</v>
      </c>
      <c r="H86" s="32"/>
      <c r="I86" s="32"/>
      <c r="J86" s="34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5.75" customHeight="1">
      <c r="A87" s="32">
        <v>900016</v>
      </c>
      <c r="B87" s="41" t="s">
        <v>127</v>
      </c>
      <c r="C87" s="41"/>
      <c r="D87" s="39">
        <v>254332</v>
      </c>
      <c r="E87" s="34"/>
      <c r="F87" s="34"/>
      <c r="G87" s="34">
        <f t="shared" si="2"/>
        <v>254332</v>
      </c>
      <c r="H87" s="32"/>
      <c r="I87" s="32"/>
      <c r="J87" s="34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5.75" customHeight="1">
      <c r="A88" s="32">
        <v>910015</v>
      </c>
      <c r="B88" s="41" t="s">
        <v>128</v>
      </c>
      <c r="C88" s="41"/>
      <c r="D88" s="39">
        <v>509260</v>
      </c>
      <c r="E88" s="34"/>
      <c r="F88" s="34"/>
      <c r="G88" s="34">
        <f t="shared" si="2"/>
        <v>509260</v>
      </c>
      <c r="H88" s="32"/>
      <c r="I88" s="32"/>
      <c r="J88" s="34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5.75" customHeight="1">
      <c r="A89" s="32">
        <v>900017</v>
      </c>
      <c r="B89" s="41" t="s">
        <v>129</v>
      </c>
      <c r="C89" s="41"/>
      <c r="D89" s="39">
        <v>2216</v>
      </c>
      <c r="E89" s="34"/>
      <c r="F89" s="34"/>
      <c r="G89" s="34">
        <f t="shared" si="2"/>
        <v>2216</v>
      </c>
      <c r="H89" s="32"/>
      <c r="I89" s="32"/>
      <c r="J89" s="34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5.75" customHeight="1">
      <c r="A90" s="32">
        <v>910016</v>
      </c>
      <c r="B90" s="41" t="s">
        <v>130</v>
      </c>
      <c r="C90" s="41"/>
      <c r="D90" s="39">
        <v>1167</v>
      </c>
      <c r="E90" s="34"/>
      <c r="F90" s="34"/>
      <c r="G90" s="34">
        <f t="shared" si="2"/>
        <v>1167</v>
      </c>
      <c r="H90" s="32"/>
      <c r="I90" s="32"/>
      <c r="J90" s="34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5.75" customHeight="1">
      <c r="A91" s="32">
        <v>900018</v>
      </c>
      <c r="B91" s="41" t="s">
        <v>131</v>
      </c>
      <c r="C91" s="41"/>
      <c r="D91" s="39">
        <v>831760</v>
      </c>
      <c r="E91" s="34"/>
      <c r="F91" s="34"/>
      <c r="G91" s="34">
        <f t="shared" si="2"/>
        <v>831760</v>
      </c>
      <c r="H91" s="32"/>
      <c r="I91" s="32"/>
      <c r="J91" s="34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5.75" customHeight="1">
      <c r="A92" s="32">
        <v>910017</v>
      </c>
      <c r="B92" s="41" t="s">
        <v>132</v>
      </c>
      <c r="C92" s="41"/>
      <c r="D92" s="39">
        <v>25665</v>
      </c>
      <c r="E92" s="34"/>
      <c r="F92" s="34"/>
      <c r="G92" s="34">
        <f t="shared" si="2"/>
        <v>25665</v>
      </c>
      <c r="H92" s="32"/>
      <c r="I92" s="32"/>
      <c r="J92" s="34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5.75" customHeight="1">
      <c r="A93" s="32">
        <v>900019</v>
      </c>
      <c r="B93" s="41" t="s">
        <v>133</v>
      </c>
      <c r="C93" s="41"/>
      <c r="D93" s="39">
        <v>22134</v>
      </c>
      <c r="E93" s="34"/>
      <c r="F93" s="34"/>
      <c r="G93" s="34">
        <f t="shared" si="2"/>
        <v>22134</v>
      </c>
      <c r="H93" s="32"/>
      <c r="I93" s="32"/>
      <c r="J93" s="34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5.75" customHeight="1">
      <c r="A94" s="32">
        <v>910018</v>
      </c>
      <c r="B94" s="41" t="s">
        <v>134</v>
      </c>
      <c r="C94" s="41"/>
      <c r="D94" s="39">
        <v>7748720</v>
      </c>
      <c r="E94" s="34"/>
      <c r="F94" s="34"/>
      <c r="G94" s="34">
        <f t="shared" si="2"/>
        <v>7748720</v>
      </c>
      <c r="H94" s="32"/>
      <c r="I94" s="32"/>
      <c r="J94" s="34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5.75" customHeight="1">
      <c r="A95" s="32"/>
      <c r="B95" s="41"/>
      <c r="C95" s="41"/>
      <c r="D95" s="39"/>
      <c r="E95" s="34"/>
      <c r="F95" s="47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5.75" customHeight="1">
      <c r="A96" s="32"/>
      <c r="B96" s="41"/>
      <c r="C96" s="41"/>
      <c r="D96" s="34"/>
      <c r="E96" s="34"/>
      <c r="F96" s="34"/>
      <c r="G96" s="32"/>
      <c r="H96" s="32"/>
      <c r="I96" s="32"/>
      <c r="J96" s="34"/>
      <c r="K96" s="48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5.75" customHeight="1" thickBot="1">
      <c r="A97" s="32"/>
      <c r="B97" s="49" t="s">
        <v>135</v>
      </c>
      <c r="C97" s="41"/>
      <c r="D97" s="50">
        <f>SUM(D6:D95)</f>
        <v>92972000</v>
      </c>
      <c r="E97" s="34"/>
      <c r="F97" s="50">
        <f>SUM(F6:F95)</f>
        <v>92971999.997439995</v>
      </c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5.75" customHeight="1" thickTop="1">
      <c r="A98" s="32"/>
      <c r="B98" s="49"/>
      <c r="C98" s="41"/>
      <c r="D98" s="34"/>
      <c r="E98" s="34"/>
      <c r="F98" s="34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5.75" customHeight="1">
      <c r="A99" s="32"/>
      <c r="B99" s="41"/>
      <c r="C99" s="41"/>
      <c r="D99" s="34"/>
      <c r="E99" s="34"/>
      <c r="F99" s="34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5.75" customHeight="1" thickBot="1">
      <c r="A100" s="32"/>
      <c r="B100" s="49" t="s">
        <v>136</v>
      </c>
      <c r="C100" s="41"/>
      <c r="D100" s="34"/>
      <c r="E100" s="34"/>
      <c r="F100" s="51">
        <f>+D97-F97</f>
        <v>2.5600045919418335E-3</v>
      </c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5.75" customHeight="1" thickTop="1" thickBot="1">
      <c r="A101" s="32"/>
      <c r="B101" s="52"/>
      <c r="C101" s="52"/>
      <c r="D101" s="53"/>
      <c r="E101" s="53" t="s">
        <v>58</v>
      </c>
      <c r="F101" s="53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5.75" customHeight="1">
      <c r="A102" s="32"/>
      <c r="B102" s="32"/>
      <c r="C102" s="32"/>
      <c r="D102" s="34"/>
      <c r="E102" s="34"/>
      <c r="F102" s="34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5.75" customHeight="1">
      <c r="A103" s="32"/>
      <c r="B103" s="32"/>
      <c r="C103" s="32"/>
      <c r="D103" s="34"/>
      <c r="E103" s="34"/>
      <c r="F103" s="34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5.75" customHeight="1">
      <c r="A104" s="32"/>
      <c r="B104" s="32"/>
      <c r="C104" s="32"/>
      <c r="D104" s="34"/>
      <c r="E104" s="34"/>
      <c r="F104" s="34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5.75" customHeight="1">
      <c r="A105" s="32"/>
      <c r="B105" s="32"/>
      <c r="C105" s="32"/>
      <c r="D105" s="34"/>
      <c r="E105" s="34"/>
      <c r="F105" s="34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5.75" customHeight="1">
      <c r="A106" s="32"/>
      <c r="B106" s="32"/>
      <c r="C106" s="32"/>
      <c r="D106" s="34"/>
      <c r="E106" s="34"/>
      <c r="F106" s="34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5.75" customHeight="1">
      <c r="A107" s="32"/>
      <c r="B107" s="32"/>
      <c r="C107" s="32"/>
      <c r="D107" s="34"/>
      <c r="E107" s="34"/>
      <c r="F107" s="34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5.75" customHeight="1">
      <c r="A108" s="32"/>
      <c r="B108" s="32"/>
      <c r="C108" s="32"/>
      <c r="D108" s="34"/>
      <c r="E108" s="34"/>
      <c r="F108" s="34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5.75" customHeight="1">
      <c r="A109" s="32"/>
      <c r="B109" s="32"/>
      <c r="C109" s="32"/>
      <c r="D109" s="34"/>
      <c r="E109" s="34"/>
      <c r="F109" s="34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5.75" customHeight="1">
      <c r="A110" s="32"/>
      <c r="B110" s="32"/>
      <c r="C110" s="32"/>
      <c r="D110" s="34"/>
      <c r="E110" s="34"/>
      <c r="F110" s="34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5.75" customHeight="1">
      <c r="A111" s="32"/>
      <c r="B111" s="32"/>
      <c r="C111" s="32"/>
      <c r="D111" s="34"/>
      <c r="E111" s="34"/>
      <c r="F111" s="34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5.75" customHeight="1">
      <c r="A112" s="32"/>
      <c r="B112" s="32"/>
      <c r="C112" s="32"/>
      <c r="D112" s="34"/>
      <c r="E112" s="34"/>
      <c r="F112" s="34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5.75" customHeight="1">
      <c r="A113" s="32"/>
      <c r="B113" s="32"/>
      <c r="C113" s="32"/>
      <c r="D113" s="34"/>
      <c r="E113" s="34"/>
      <c r="F113" s="34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5.75" customHeight="1">
      <c r="A114" s="32"/>
      <c r="B114" s="32"/>
      <c r="C114" s="32"/>
      <c r="D114" s="34"/>
      <c r="E114" s="34"/>
      <c r="F114" s="34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5.75" customHeight="1">
      <c r="A115" s="32"/>
      <c r="B115" s="32"/>
      <c r="C115" s="32"/>
      <c r="D115" s="34"/>
      <c r="E115" s="34"/>
      <c r="F115" s="34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5.75" customHeight="1">
      <c r="A116" s="32"/>
      <c r="B116" s="32"/>
      <c r="C116" s="32"/>
      <c r="D116" s="34"/>
      <c r="E116" s="34"/>
      <c r="F116" s="34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5.75" customHeight="1">
      <c r="A117" s="32"/>
      <c r="B117" s="32"/>
      <c r="C117" s="32"/>
      <c r="D117" s="34"/>
      <c r="E117" s="34"/>
      <c r="F117" s="34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5.75" customHeight="1">
      <c r="A118" s="32"/>
      <c r="B118" s="32"/>
      <c r="C118" s="32"/>
      <c r="D118" s="34"/>
      <c r="E118" s="34"/>
      <c r="F118" s="34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5.75" customHeight="1">
      <c r="A119" s="32"/>
      <c r="B119" s="32"/>
      <c r="C119" s="32"/>
      <c r="D119" s="34"/>
      <c r="E119" s="34"/>
      <c r="F119" s="34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5.75" customHeight="1">
      <c r="A120" s="32"/>
      <c r="B120" s="32"/>
      <c r="C120" s="32"/>
      <c r="D120" s="34"/>
      <c r="E120" s="34"/>
      <c r="F120" s="34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5.75" customHeight="1">
      <c r="A121" s="32"/>
      <c r="B121" s="32"/>
      <c r="C121" s="32"/>
      <c r="D121" s="34"/>
      <c r="E121" s="34"/>
      <c r="F121" s="34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5.75" customHeight="1">
      <c r="A122" s="32"/>
      <c r="B122" s="32"/>
      <c r="C122" s="32"/>
      <c r="D122" s="34"/>
      <c r="E122" s="34"/>
      <c r="F122" s="34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5.75" customHeight="1">
      <c r="A123" s="32"/>
      <c r="B123" s="32"/>
      <c r="C123" s="32"/>
      <c r="D123" s="34"/>
      <c r="E123" s="34"/>
      <c r="F123" s="34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5.75" customHeight="1">
      <c r="A124" s="32"/>
      <c r="B124" s="32"/>
      <c r="C124" s="32"/>
      <c r="D124" s="34"/>
      <c r="E124" s="34"/>
      <c r="F124" s="34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5.75" customHeight="1">
      <c r="A125" s="32"/>
      <c r="B125" s="32"/>
      <c r="C125" s="32"/>
      <c r="D125" s="34"/>
      <c r="E125" s="34"/>
      <c r="F125" s="34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5.75" customHeight="1">
      <c r="A126" s="32"/>
      <c r="B126" s="32"/>
      <c r="C126" s="32"/>
      <c r="D126" s="34"/>
      <c r="E126" s="34"/>
      <c r="F126" s="34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5.75" customHeight="1">
      <c r="A127" s="32"/>
      <c r="B127" s="32"/>
      <c r="C127" s="32"/>
      <c r="D127" s="34"/>
      <c r="E127" s="34"/>
      <c r="F127" s="34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5.75" customHeight="1">
      <c r="A128" s="32"/>
      <c r="B128" s="32"/>
      <c r="C128" s="32"/>
      <c r="D128" s="34"/>
      <c r="E128" s="34"/>
      <c r="F128" s="34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5.75" customHeight="1">
      <c r="A129" s="32"/>
      <c r="B129" s="32"/>
      <c r="C129" s="32"/>
      <c r="D129" s="34"/>
      <c r="E129" s="34"/>
      <c r="F129" s="34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5.75" customHeight="1">
      <c r="A130" s="32"/>
      <c r="B130" s="32"/>
      <c r="C130" s="32"/>
      <c r="D130" s="34"/>
      <c r="E130" s="34"/>
      <c r="F130" s="34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5.75" customHeight="1">
      <c r="A131" s="32"/>
      <c r="B131" s="32"/>
      <c r="C131" s="32"/>
      <c r="D131" s="34"/>
      <c r="E131" s="34"/>
      <c r="F131" s="34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5.75" customHeight="1">
      <c r="A132" s="32"/>
      <c r="B132" s="32"/>
      <c r="C132" s="32"/>
      <c r="D132" s="34"/>
      <c r="E132" s="34"/>
      <c r="F132" s="34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5.75" customHeight="1">
      <c r="A133" s="32"/>
      <c r="B133" s="32"/>
      <c r="C133" s="32"/>
      <c r="D133" s="34"/>
      <c r="E133" s="34"/>
      <c r="F133" s="34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5.75" customHeight="1">
      <c r="A134" s="32"/>
      <c r="B134" s="32"/>
      <c r="C134" s="32"/>
      <c r="D134" s="34"/>
      <c r="E134" s="34"/>
      <c r="F134" s="34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5.75" customHeight="1">
      <c r="A135" s="32"/>
      <c r="B135" s="32"/>
      <c r="C135" s="32"/>
      <c r="D135" s="34"/>
      <c r="E135" s="34"/>
      <c r="F135" s="34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5.75" customHeight="1">
      <c r="A136" s="32"/>
      <c r="B136" s="32"/>
      <c r="C136" s="32"/>
      <c r="D136" s="34"/>
      <c r="E136" s="34"/>
      <c r="F136" s="34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5.75" customHeight="1">
      <c r="A137" s="32"/>
      <c r="B137" s="32"/>
      <c r="C137" s="32"/>
      <c r="D137" s="34"/>
      <c r="E137" s="34"/>
      <c r="F137" s="34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5.75" customHeight="1">
      <c r="A138" s="32"/>
      <c r="B138" s="32"/>
      <c r="C138" s="32"/>
      <c r="D138" s="34"/>
      <c r="E138" s="34"/>
      <c r="F138" s="34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5.75" customHeight="1">
      <c r="A139" s="32"/>
      <c r="B139" s="32"/>
      <c r="C139" s="32"/>
      <c r="D139" s="34"/>
      <c r="E139" s="34"/>
      <c r="F139" s="34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5.75" customHeight="1">
      <c r="A140" s="32"/>
      <c r="B140" s="32"/>
      <c r="C140" s="32"/>
      <c r="D140" s="34"/>
      <c r="E140" s="34"/>
      <c r="F140" s="34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5.75" customHeight="1">
      <c r="A141" s="32"/>
      <c r="B141" s="32"/>
      <c r="C141" s="32"/>
      <c r="D141" s="34"/>
      <c r="E141" s="34"/>
      <c r="F141" s="34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5.75" customHeight="1">
      <c r="A142" s="32"/>
      <c r="B142" s="32"/>
      <c r="C142" s="32"/>
      <c r="D142" s="34"/>
      <c r="E142" s="34"/>
      <c r="F142" s="34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5.75" customHeight="1">
      <c r="A143" s="32"/>
      <c r="B143" s="32"/>
      <c r="C143" s="32"/>
      <c r="D143" s="34"/>
      <c r="E143" s="34"/>
      <c r="F143" s="34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5.75" customHeight="1">
      <c r="A144" s="32"/>
      <c r="B144" s="32"/>
      <c r="C144" s="32"/>
      <c r="D144" s="34"/>
      <c r="E144" s="34"/>
      <c r="F144" s="34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5.75" customHeight="1">
      <c r="A145" s="32"/>
      <c r="B145" s="32"/>
      <c r="C145" s="32"/>
      <c r="D145" s="34"/>
      <c r="E145" s="34"/>
      <c r="F145" s="34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5.75" customHeight="1">
      <c r="A146" s="32"/>
      <c r="B146" s="32"/>
      <c r="C146" s="32"/>
      <c r="D146" s="34"/>
      <c r="E146" s="34"/>
      <c r="F146" s="34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5.75" customHeight="1">
      <c r="A147" s="32"/>
      <c r="B147" s="32"/>
      <c r="C147" s="32"/>
      <c r="D147" s="34"/>
      <c r="E147" s="34"/>
      <c r="F147" s="34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5.75" customHeight="1">
      <c r="A148" s="32"/>
      <c r="B148" s="32"/>
      <c r="C148" s="32"/>
      <c r="D148" s="34"/>
      <c r="E148" s="34"/>
      <c r="F148" s="34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5.75" customHeight="1">
      <c r="A149" s="32"/>
      <c r="B149" s="32"/>
      <c r="C149" s="32"/>
      <c r="D149" s="34"/>
      <c r="E149" s="34"/>
      <c r="F149" s="34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5.75" customHeight="1">
      <c r="A150" s="32"/>
      <c r="B150" s="32"/>
      <c r="C150" s="32"/>
      <c r="D150" s="34"/>
      <c r="E150" s="34"/>
      <c r="F150" s="34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5.75" customHeight="1">
      <c r="A151" s="32"/>
      <c r="B151" s="32"/>
      <c r="C151" s="32"/>
      <c r="D151" s="34"/>
      <c r="E151" s="34"/>
      <c r="F151" s="34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5.75" customHeight="1">
      <c r="A152" s="32"/>
      <c r="B152" s="32"/>
      <c r="C152" s="32"/>
      <c r="D152" s="34"/>
      <c r="E152" s="34"/>
      <c r="F152" s="34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5.75" customHeight="1">
      <c r="A153" s="32"/>
      <c r="B153" s="32"/>
      <c r="C153" s="32"/>
      <c r="D153" s="34"/>
      <c r="E153" s="34"/>
      <c r="F153" s="34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5.75" customHeight="1">
      <c r="A154" s="32"/>
      <c r="B154" s="32"/>
      <c r="C154" s="32"/>
      <c r="D154" s="34"/>
      <c r="E154" s="34"/>
      <c r="F154" s="34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5.75" customHeight="1">
      <c r="A155" s="32"/>
      <c r="B155" s="32"/>
      <c r="C155" s="32"/>
      <c r="D155" s="34"/>
      <c r="E155" s="34"/>
      <c r="F155" s="34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5.75" customHeight="1">
      <c r="A156" s="32"/>
      <c r="B156" s="32"/>
      <c r="C156" s="32"/>
      <c r="D156" s="34"/>
      <c r="E156" s="34"/>
      <c r="F156" s="34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5.75" customHeight="1">
      <c r="A157" s="32"/>
      <c r="B157" s="32"/>
      <c r="C157" s="32"/>
      <c r="D157" s="34"/>
      <c r="E157" s="34"/>
      <c r="F157" s="34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5.75" customHeight="1">
      <c r="A158" s="32"/>
      <c r="B158" s="32"/>
      <c r="C158" s="32"/>
      <c r="D158" s="34"/>
      <c r="E158" s="34"/>
      <c r="F158" s="34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5.75" customHeight="1">
      <c r="A159" s="32"/>
      <c r="B159" s="32"/>
      <c r="C159" s="32"/>
      <c r="D159" s="34"/>
      <c r="E159" s="34"/>
      <c r="F159" s="34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5.75" customHeight="1">
      <c r="A160" s="32"/>
      <c r="B160" s="32"/>
      <c r="C160" s="32"/>
      <c r="D160" s="34"/>
      <c r="E160" s="34"/>
      <c r="F160" s="34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5.75" customHeight="1">
      <c r="A161" s="32"/>
      <c r="B161" s="32"/>
      <c r="C161" s="32"/>
      <c r="D161" s="34"/>
      <c r="E161" s="34"/>
      <c r="F161" s="34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5.75" customHeight="1">
      <c r="A162" s="32"/>
      <c r="B162" s="32"/>
      <c r="C162" s="32"/>
      <c r="D162" s="34"/>
      <c r="E162" s="34"/>
      <c r="F162" s="34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5.75" customHeight="1">
      <c r="A163" s="32"/>
      <c r="B163" s="32"/>
      <c r="C163" s="32"/>
      <c r="D163" s="34"/>
      <c r="E163" s="34"/>
      <c r="F163" s="34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5.75" customHeight="1">
      <c r="A164" s="32"/>
      <c r="B164" s="32"/>
      <c r="C164" s="32"/>
      <c r="D164" s="34"/>
      <c r="E164" s="34"/>
      <c r="F164" s="34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5.75" customHeight="1">
      <c r="A165" s="32"/>
      <c r="B165" s="32"/>
      <c r="C165" s="32"/>
      <c r="D165" s="34"/>
      <c r="E165" s="34"/>
      <c r="F165" s="34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5.75" customHeight="1">
      <c r="A166" s="32"/>
      <c r="B166" s="32"/>
      <c r="C166" s="32"/>
      <c r="D166" s="34"/>
      <c r="E166" s="34"/>
      <c r="F166" s="34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5.75" customHeight="1">
      <c r="A167" s="32"/>
      <c r="B167" s="32"/>
      <c r="C167" s="32"/>
      <c r="D167" s="34"/>
      <c r="E167" s="34"/>
      <c r="F167" s="34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5.75" customHeight="1">
      <c r="A168" s="32"/>
      <c r="B168" s="32"/>
      <c r="C168" s="32"/>
      <c r="D168" s="34"/>
      <c r="E168" s="34"/>
      <c r="F168" s="34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5.75" customHeight="1">
      <c r="A169" s="32"/>
      <c r="B169" s="32"/>
      <c r="C169" s="32"/>
      <c r="D169" s="34"/>
      <c r="E169" s="34"/>
      <c r="F169" s="34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5.75" customHeight="1">
      <c r="A170" s="32"/>
      <c r="B170" s="32"/>
      <c r="C170" s="32"/>
      <c r="D170" s="34"/>
      <c r="E170" s="34"/>
      <c r="F170" s="34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5.75" customHeight="1">
      <c r="A171" s="32"/>
      <c r="B171" s="32"/>
      <c r="C171" s="32"/>
      <c r="D171" s="34"/>
      <c r="E171" s="34"/>
      <c r="F171" s="34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5.75" customHeight="1">
      <c r="A172" s="32"/>
      <c r="B172" s="32"/>
      <c r="C172" s="32"/>
      <c r="D172" s="34"/>
      <c r="E172" s="34"/>
      <c r="F172" s="34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5.75" customHeight="1">
      <c r="A173" s="32"/>
      <c r="B173" s="32"/>
      <c r="C173" s="32"/>
      <c r="D173" s="34"/>
      <c r="E173" s="34"/>
      <c r="F173" s="34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5.75" customHeight="1">
      <c r="A174" s="32"/>
      <c r="B174" s="32"/>
      <c r="C174" s="32"/>
      <c r="D174" s="34"/>
      <c r="E174" s="34"/>
      <c r="F174" s="34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5.75" customHeight="1">
      <c r="A175" s="32"/>
      <c r="B175" s="32"/>
      <c r="C175" s="32"/>
      <c r="D175" s="34"/>
      <c r="E175" s="34"/>
      <c r="F175" s="34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5.75" customHeight="1">
      <c r="A176" s="32"/>
      <c r="B176" s="32"/>
      <c r="C176" s="32"/>
      <c r="D176" s="34"/>
      <c r="E176" s="34"/>
      <c r="F176" s="34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5.75" customHeight="1">
      <c r="A177" s="32"/>
      <c r="B177" s="32"/>
      <c r="C177" s="32"/>
      <c r="D177" s="34"/>
      <c r="E177" s="34"/>
      <c r="F177" s="34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5.75" customHeight="1">
      <c r="A178" s="32"/>
      <c r="B178" s="32"/>
      <c r="C178" s="32"/>
      <c r="D178" s="34"/>
      <c r="E178" s="34"/>
      <c r="F178" s="34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5.75" customHeight="1">
      <c r="A179" s="32"/>
      <c r="B179" s="32"/>
      <c r="C179" s="32"/>
      <c r="D179" s="34"/>
      <c r="E179" s="34"/>
      <c r="F179" s="34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5.75" customHeight="1">
      <c r="A180" s="32"/>
      <c r="B180" s="32"/>
      <c r="C180" s="32"/>
      <c r="D180" s="34"/>
      <c r="E180" s="34"/>
      <c r="F180" s="34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5.75" customHeight="1">
      <c r="A181" s="32"/>
      <c r="B181" s="32"/>
      <c r="C181" s="32"/>
      <c r="D181" s="34"/>
      <c r="E181" s="34"/>
      <c r="F181" s="34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5.75" customHeight="1">
      <c r="A182" s="32"/>
      <c r="B182" s="32"/>
      <c r="C182" s="32"/>
      <c r="D182" s="34"/>
      <c r="E182" s="34"/>
      <c r="F182" s="34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5.75" customHeight="1">
      <c r="A183" s="32"/>
      <c r="B183" s="32"/>
      <c r="C183" s="32"/>
      <c r="D183" s="34"/>
      <c r="E183" s="34"/>
      <c r="F183" s="34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5.75" customHeight="1">
      <c r="A184" s="32"/>
      <c r="B184" s="32"/>
      <c r="C184" s="32"/>
      <c r="D184" s="34"/>
      <c r="E184" s="34"/>
      <c r="F184" s="34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5.75" customHeight="1">
      <c r="A185" s="32"/>
      <c r="B185" s="32"/>
      <c r="C185" s="32"/>
      <c r="D185" s="34"/>
      <c r="E185" s="34"/>
      <c r="F185" s="34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5.75" customHeight="1">
      <c r="A186" s="32"/>
      <c r="B186" s="32"/>
      <c r="C186" s="32"/>
      <c r="D186" s="34"/>
      <c r="E186" s="34"/>
      <c r="F186" s="34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5.75" customHeight="1">
      <c r="A187" s="32"/>
      <c r="B187" s="32"/>
      <c r="C187" s="32"/>
      <c r="D187" s="34"/>
      <c r="E187" s="34"/>
      <c r="F187" s="34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5.75" customHeight="1">
      <c r="A188" s="32"/>
      <c r="B188" s="32"/>
      <c r="C188" s="32"/>
      <c r="D188" s="34"/>
      <c r="E188" s="34"/>
      <c r="F188" s="34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5.75" customHeight="1">
      <c r="A189" s="32"/>
      <c r="B189" s="32"/>
      <c r="C189" s="32"/>
      <c r="D189" s="34"/>
      <c r="E189" s="34"/>
      <c r="F189" s="34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5.75" customHeight="1">
      <c r="A190" s="32"/>
      <c r="B190" s="32"/>
      <c r="C190" s="32"/>
      <c r="D190" s="34"/>
      <c r="E190" s="34"/>
      <c r="F190" s="34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5.75" customHeight="1">
      <c r="A191" s="32"/>
      <c r="B191" s="32"/>
      <c r="C191" s="32"/>
      <c r="D191" s="34"/>
      <c r="E191" s="34"/>
      <c r="F191" s="34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5.75" customHeight="1">
      <c r="A192" s="32"/>
      <c r="B192" s="32"/>
      <c r="C192" s="32"/>
      <c r="D192" s="34"/>
      <c r="E192" s="34"/>
      <c r="F192" s="34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5.75" customHeight="1">
      <c r="A193" s="32"/>
      <c r="B193" s="32"/>
      <c r="C193" s="32"/>
      <c r="D193" s="34"/>
      <c r="E193" s="34"/>
      <c r="F193" s="34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5.75" customHeight="1">
      <c r="A194" s="32"/>
      <c r="B194" s="32"/>
      <c r="C194" s="32"/>
      <c r="D194" s="34"/>
      <c r="E194" s="34"/>
      <c r="F194" s="34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5.75" customHeight="1">
      <c r="A195" s="32"/>
      <c r="B195" s="32"/>
      <c r="C195" s="32"/>
      <c r="D195" s="34"/>
      <c r="E195" s="34"/>
      <c r="F195" s="34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5.75" customHeight="1">
      <c r="A196" s="32"/>
      <c r="B196" s="32"/>
      <c r="C196" s="32"/>
      <c r="D196" s="34"/>
      <c r="E196" s="34"/>
      <c r="F196" s="34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5.75" customHeight="1">
      <c r="A197" s="32"/>
      <c r="B197" s="32"/>
      <c r="C197" s="32"/>
      <c r="D197" s="34"/>
      <c r="E197" s="34"/>
      <c r="F197" s="34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5.75" customHeight="1">
      <c r="A198" s="32"/>
      <c r="B198" s="32"/>
      <c r="C198" s="32"/>
      <c r="D198" s="34"/>
      <c r="E198" s="34"/>
      <c r="F198" s="34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5.75" customHeight="1">
      <c r="A199" s="32"/>
      <c r="B199" s="32"/>
      <c r="C199" s="32"/>
      <c r="D199" s="34"/>
      <c r="E199" s="34"/>
      <c r="F199" s="34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5.75" customHeight="1">
      <c r="A200" s="32"/>
      <c r="B200" s="32"/>
      <c r="C200" s="32"/>
      <c r="D200" s="34"/>
      <c r="E200" s="34"/>
      <c r="F200" s="34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5.75" customHeight="1">
      <c r="A201" s="32"/>
      <c r="B201" s="32"/>
      <c r="C201" s="32"/>
      <c r="D201" s="34"/>
      <c r="E201" s="34"/>
      <c r="F201" s="34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5.75" customHeight="1">
      <c r="A202" s="32"/>
      <c r="B202" s="32"/>
      <c r="C202" s="32"/>
      <c r="D202" s="34"/>
      <c r="E202" s="34"/>
      <c r="F202" s="34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5.75" customHeight="1">
      <c r="A203" s="32"/>
      <c r="B203" s="32"/>
      <c r="C203" s="32"/>
      <c r="D203" s="34"/>
      <c r="E203" s="34"/>
      <c r="F203" s="34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5.75" customHeight="1">
      <c r="A204" s="32"/>
      <c r="B204" s="32"/>
      <c r="C204" s="32"/>
      <c r="D204" s="34"/>
      <c r="E204" s="34"/>
      <c r="F204" s="34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5.75" customHeight="1">
      <c r="A205" s="32"/>
      <c r="B205" s="32"/>
      <c r="C205" s="32"/>
      <c r="D205" s="34"/>
      <c r="E205" s="34"/>
      <c r="F205" s="34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5.75" customHeight="1">
      <c r="A206" s="32"/>
      <c r="B206" s="32"/>
      <c r="C206" s="32"/>
      <c r="D206" s="34"/>
      <c r="E206" s="34"/>
      <c r="F206" s="34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5.75" customHeight="1">
      <c r="A207" s="32"/>
      <c r="B207" s="32"/>
      <c r="C207" s="32"/>
      <c r="D207" s="34"/>
      <c r="E207" s="34"/>
      <c r="F207" s="34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5.75" customHeight="1">
      <c r="A208" s="32"/>
      <c r="B208" s="32"/>
      <c r="C208" s="32"/>
      <c r="D208" s="34"/>
      <c r="E208" s="34"/>
      <c r="F208" s="34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5.75" customHeight="1">
      <c r="A209" s="32"/>
      <c r="B209" s="32"/>
      <c r="C209" s="32"/>
      <c r="D209" s="34"/>
      <c r="E209" s="34"/>
      <c r="F209" s="34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5.75" customHeight="1">
      <c r="A210" s="32"/>
      <c r="B210" s="32"/>
      <c r="C210" s="32"/>
      <c r="D210" s="34"/>
      <c r="E210" s="34"/>
      <c r="F210" s="34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5.75" customHeight="1">
      <c r="A211" s="32"/>
      <c r="B211" s="32"/>
      <c r="C211" s="32"/>
      <c r="D211" s="34"/>
      <c r="E211" s="34"/>
      <c r="F211" s="34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5.75" customHeight="1">
      <c r="A212" s="32"/>
      <c r="B212" s="32"/>
      <c r="C212" s="32"/>
      <c r="D212" s="34"/>
      <c r="E212" s="34"/>
      <c r="F212" s="34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5.75" customHeight="1">
      <c r="A213" s="32"/>
      <c r="B213" s="32"/>
      <c r="C213" s="32"/>
      <c r="D213" s="34"/>
      <c r="E213" s="34"/>
      <c r="F213" s="34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5.75" customHeight="1">
      <c r="A214" s="32"/>
      <c r="B214" s="32"/>
      <c r="C214" s="32"/>
      <c r="D214" s="34"/>
      <c r="E214" s="34"/>
      <c r="F214" s="34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5.75" customHeight="1">
      <c r="A215" s="32"/>
      <c r="B215" s="32"/>
      <c r="C215" s="32"/>
      <c r="D215" s="34"/>
      <c r="E215" s="34"/>
      <c r="F215" s="34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5.75" customHeight="1">
      <c r="A216" s="32"/>
      <c r="B216" s="32"/>
      <c r="C216" s="32"/>
      <c r="D216" s="34"/>
      <c r="E216" s="34"/>
      <c r="F216" s="34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5.75" customHeight="1">
      <c r="A217" s="32"/>
      <c r="B217" s="32"/>
      <c r="C217" s="32"/>
      <c r="D217" s="34"/>
      <c r="E217" s="34"/>
      <c r="F217" s="34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5.75" customHeight="1">
      <c r="A218" s="32"/>
      <c r="B218" s="32"/>
      <c r="C218" s="32"/>
      <c r="D218" s="34"/>
      <c r="E218" s="34"/>
      <c r="F218" s="34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5.75" customHeight="1">
      <c r="A219" s="32"/>
      <c r="B219" s="32"/>
      <c r="C219" s="32"/>
      <c r="D219" s="34"/>
      <c r="E219" s="34"/>
      <c r="F219" s="34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5.75" customHeight="1">
      <c r="A220" s="32"/>
      <c r="B220" s="32"/>
      <c r="C220" s="32"/>
      <c r="D220" s="34"/>
      <c r="E220" s="34"/>
      <c r="F220" s="34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5.75" customHeight="1">
      <c r="A221" s="32"/>
      <c r="B221" s="32"/>
      <c r="C221" s="32"/>
      <c r="D221" s="34"/>
      <c r="E221" s="34"/>
      <c r="F221" s="34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5.75" customHeight="1">
      <c r="A222" s="32"/>
      <c r="B222" s="32"/>
      <c r="C222" s="32"/>
      <c r="D222" s="34"/>
      <c r="E222" s="34"/>
      <c r="F222" s="34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5.75" customHeight="1">
      <c r="A223" s="32"/>
      <c r="B223" s="32"/>
      <c r="C223" s="32"/>
      <c r="D223" s="34"/>
      <c r="E223" s="34"/>
      <c r="F223" s="34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5.75" customHeight="1">
      <c r="A224" s="32"/>
      <c r="B224" s="32"/>
      <c r="C224" s="32"/>
      <c r="D224" s="34"/>
      <c r="E224" s="34"/>
      <c r="F224" s="34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5.75" customHeight="1">
      <c r="A225" s="32"/>
      <c r="B225" s="32"/>
      <c r="C225" s="32"/>
      <c r="D225" s="34"/>
      <c r="E225" s="34"/>
      <c r="F225" s="34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5.75" customHeight="1">
      <c r="A226" s="32"/>
      <c r="B226" s="32"/>
      <c r="C226" s="32"/>
      <c r="D226" s="34"/>
      <c r="E226" s="34"/>
      <c r="F226" s="34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5.75" customHeight="1">
      <c r="A227" s="32"/>
      <c r="B227" s="32"/>
      <c r="C227" s="32"/>
      <c r="D227" s="34"/>
      <c r="E227" s="34"/>
      <c r="F227" s="34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5.75" customHeight="1">
      <c r="A228" s="32"/>
      <c r="B228" s="32"/>
      <c r="C228" s="32"/>
      <c r="D228" s="34"/>
      <c r="E228" s="34"/>
      <c r="F228" s="34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5.75" customHeight="1">
      <c r="A229" s="32"/>
      <c r="B229" s="32"/>
      <c r="C229" s="32"/>
      <c r="D229" s="34"/>
      <c r="E229" s="34"/>
      <c r="F229" s="34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5.75" customHeight="1">
      <c r="A230" s="32"/>
      <c r="B230" s="32"/>
      <c r="C230" s="32"/>
      <c r="D230" s="34"/>
      <c r="E230" s="34"/>
      <c r="F230" s="34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5.75" customHeight="1">
      <c r="A231" s="32"/>
      <c r="B231" s="32"/>
      <c r="C231" s="32"/>
      <c r="D231" s="34"/>
      <c r="E231" s="34"/>
      <c r="F231" s="34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5.75" customHeight="1">
      <c r="A232" s="32"/>
      <c r="B232" s="32"/>
      <c r="C232" s="32"/>
      <c r="D232" s="34"/>
      <c r="E232" s="34"/>
      <c r="F232" s="34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5.75" customHeight="1">
      <c r="A233" s="32"/>
      <c r="B233" s="32"/>
      <c r="C233" s="32"/>
      <c r="D233" s="34"/>
      <c r="E233" s="34"/>
      <c r="F233" s="34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5.75" customHeight="1">
      <c r="A234" s="32"/>
      <c r="B234" s="32"/>
      <c r="C234" s="32"/>
      <c r="D234" s="34"/>
      <c r="E234" s="34"/>
      <c r="F234" s="34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5.75" customHeight="1">
      <c r="A235" s="32"/>
      <c r="B235" s="32"/>
      <c r="C235" s="32"/>
      <c r="D235" s="34"/>
      <c r="E235" s="34"/>
      <c r="F235" s="34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5.75" customHeight="1">
      <c r="A236" s="32"/>
      <c r="B236" s="32"/>
      <c r="C236" s="32"/>
      <c r="D236" s="34"/>
      <c r="E236" s="34"/>
      <c r="F236" s="34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5.75" customHeight="1">
      <c r="A237" s="32"/>
      <c r="B237" s="32"/>
      <c r="C237" s="32"/>
      <c r="D237" s="34"/>
      <c r="E237" s="34"/>
      <c r="F237" s="34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5.75" customHeight="1">
      <c r="A238" s="32"/>
      <c r="B238" s="32"/>
      <c r="C238" s="32"/>
      <c r="D238" s="34"/>
      <c r="E238" s="34"/>
      <c r="F238" s="34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5.75" customHeight="1">
      <c r="A239" s="32"/>
      <c r="B239" s="32"/>
      <c r="C239" s="32"/>
      <c r="D239" s="34"/>
      <c r="E239" s="34"/>
      <c r="F239" s="34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5.75" customHeight="1">
      <c r="A240" s="32"/>
      <c r="B240" s="32"/>
      <c r="C240" s="32"/>
      <c r="D240" s="34"/>
      <c r="E240" s="34"/>
      <c r="F240" s="34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5.75" customHeight="1">
      <c r="A241" s="32"/>
      <c r="B241" s="32"/>
      <c r="C241" s="32"/>
      <c r="D241" s="34"/>
      <c r="E241" s="34"/>
      <c r="F241" s="34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5.75" customHeight="1">
      <c r="A242" s="32"/>
      <c r="B242" s="32"/>
      <c r="C242" s="32"/>
      <c r="D242" s="34"/>
      <c r="E242" s="34"/>
      <c r="F242" s="34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5.75" customHeight="1">
      <c r="A243" s="32"/>
      <c r="B243" s="32"/>
      <c r="C243" s="32"/>
      <c r="D243" s="34"/>
      <c r="E243" s="34"/>
      <c r="F243" s="34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5.75" customHeight="1">
      <c r="A244" s="32"/>
      <c r="B244" s="32"/>
      <c r="C244" s="32"/>
      <c r="D244" s="34"/>
      <c r="E244" s="34"/>
      <c r="F244" s="34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5.75" customHeight="1">
      <c r="A245" s="32"/>
      <c r="B245" s="32"/>
      <c r="C245" s="32"/>
      <c r="D245" s="34"/>
      <c r="E245" s="34"/>
      <c r="F245" s="34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5.75" customHeight="1">
      <c r="A246" s="32"/>
      <c r="B246" s="32"/>
      <c r="C246" s="32"/>
      <c r="D246" s="34"/>
      <c r="E246" s="34"/>
      <c r="F246" s="34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5.75" customHeight="1">
      <c r="A247" s="32"/>
      <c r="B247" s="32"/>
      <c r="C247" s="32"/>
      <c r="D247" s="34"/>
      <c r="E247" s="34"/>
      <c r="F247" s="34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5.75" customHeight="1">
      <c r="A248" s="32"/>
      <c r="B248" s="32"/>
      <c r="C248" s="32"/>
      <c r="D248" s="34"/>
      <c r="E248" s="34"/>
      <c r="F248" s="34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5.75" customHeight="1">
      <c r="A249" s="32"/>
      <c r="B249" s="32"/>
      <c r="C249" s="32"/>
      <c r="D249" s="34"/>
      <c r="E249" s="34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5.75" customHeight="1">
      <c r="A250" s="32"/>
      <c r="B250" s="32"/>
      <c r="C250" s="32"/>
      <c r="D250" s="34"/>
      <c r="E250" s="34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5.75" customHeight="1">
      <c r="A251" s="32"/>
      <c r="B251" s="32"/>
      <c r="C251" s="32"/>
      <c r="D251" s="34"/>
      <c r="E251" s="34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5.75" customHeight="1">
      <c r="A252" s="32"/>
      <c r="B252" s="32"/>
      <c r="C252" s="32"/>
      <c r="D252" s="34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5.75" customHeight="1">
      <c r="A253" s="32"/>
      <c r="B253" s="32"/>
      <c r="C253" s="32"/>
      <c r="D253" s="34"/>
      <c r="E253" s="34"/>
      <c r="F253" s="34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5.75" customHeight="1">
      <c r="A254" s="32"/>
      <c r="B254" s="32"/>
      <c r="C254" s="32"/>
      <c r="D254" s="34"/>
      <c r="E254" s="34"/>
      <c r="F254" s="34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5.75" customHeight="1">
      <c r="A255" s="32"/>
      <c r="B255" s="32"/>
      <c r="C255" s="32"/>
      <c r="D255" s="34"/>
      <c r="E255" s="34"/>
      <c r="F255" s="34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5.75" customHeight="1">
      <c r="A256" s="32"/>
      <c r="B256" s="32"/>
      <c r="C256" s="32"/>
      <c r="D256" s="34"/>
      <c r="E256" s="34"/>
      <c r="F256" s="34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5.75" customHeight="1">
      <c r="A257" s="32"/>
      <c r="B257" s="32"/>
      <c r="C257" s="32"/>
      <c r="D257" s="34"/>
      <c r="E257" s="34"/>
      <c r="F257" s="34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5.75" customHeight="1">
      <c r="A258" s="32"/>
      <c r="B258" s="32"/>
      <c r="C258" s="32"/>
      <c r="D258" s="34"/>
      <c r="E258" s="34"/>
      <c r="F258" s="34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5.75" customHeight="1">
      <c r="A259" s="32"/>
      <c r="B259" s="32"/>
      <c r="C259" s="32"/>
      <c r="D259" s="34"/>
      <c r="E259" s="34"/>
      <c r="F259" s="34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5.75" customHeight="1">
      <c r="A260" s="32"/>
      <c r="B260" s="32"/>
      <c r="C260" s="32"/>
      <c r="D260" s="34"/>
      <c r="E260" s="34"/>
      <c r="F260" s="34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5.75" customHeight="1">
      <c r="A261" s="32"/>
      <c r="B261" s="32"/>
      <c r="C261" s="32"/>
      <c r="D261" s="34"/>
      <c r="E261" s="34"/>
      <c r="F261" s="34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5.75" customHeight="1">
      <c r="A262" s="32"/>
      <c r="B262" s="32"/>
      <c r="C262" s="32"/>
      <c r="D262" s="34"/>
      <c r="E262" s="34"/>
      <c r="F262" s="34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5.75" customHeight="1">
      <c r="A263" s="32"/>
      <c r="B263" s="32"/>
      <c r="C263" s="32"/>
      <c r="D263" s="34"/>
      <c r="E263" s="34"/>
      <c r="F263" s="34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5.75" customHeight="1">
      <c r="A264" s="32"/>
      <c r="B264" s="32"/>
      <c r="C264" s="32"/>
      <c r="D264" s="34"/>
      <c r="E264" s="34"/>
      <c r="F264" s="34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5.75" customHeight="1">
      <c r="A265" s="32"/>
      <c r="B265" s="32"/>
      <c r="C265" s="32"/>
      <c r="D265" s="34"/>
      <c r="E265" s="34"/>
      <c r="F265" s="34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5.75" customHeight="1">
      <c r="A266" s="32"/>
      <c r="B266" s="32"/>
      <c r="C266" s="32"/>
      <c r="D266" s="34"/>
      <c r="E266" s="34"/>
      <c r="F266" s="34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5.75" customHeight="1">
      <c r="A267" s="32"/>
      <c r="B267" s="32"/>
      <c r="C267" s="32"/>
      <c r="D267" s="34"/>
      <c r="E267" s="34"/>
      <c r="F267" s="34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5.75" customHeight="1">
      <c r="A268" s="32"/>
      <c r="B268" s="32"/>
      <c r="C268" s="32"/>
      <c r="D268" s="34"/>
      <c r="E268" s="34"/>
      <c r="F268" s="34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5.75" customHeight="1">
      <c r="A269" s="32"/>
      <c r="B269" s="32"/>
      <c r="C269" s="32"/>
      <c r="D269" s="34"/>
      <c r="E269" s="34"/>
      <c r="F269" s="34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5.75" customHeight="1">
      <c r="A270" s="32"/>
      <c r="B270" s="32"/>
      <c r="C270" s="32"/>
      <c r="D270" s="34"/>
      <c r="E270" s="34"/>
      <c r="F270" s="34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5.75" customHeight="1">
      <c r="A271" s="32"/>
      <c r="B271" s="32"/>
      <c r="C271" s="32"/>
      <c r="D271" s="34"/>
      <c r="E271" s="34"/>
      <c r="F271" s="34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5.75" customHeight="1">
      <c r="A272" s="32"/>
      <c r="B272" s="32"/>
      <c r="C272" s="32"/>
      <c r="D272" s="34"/>
      <c r="E272" s="34"/>
      <c r="F272" s="34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5.75" customHeight="1">
      <c r="A273" s="32"/>
      <c r="B273" s="32"/>
      <c r="C273" s="32"/>
      <c r="D273" s="34"/>
      <c r="E273" s="34"/>
      <c r="F273" s="34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5.75" customHeight="1">
      <c r="A274" s="32"/>
      <c r="B274" s="32"/>
      <c r="C274" s="32"/>
      <c r="D274" s="34"/>
      <c r="E274" s="34"/>
      <c r="F274" s="34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5.75" customHeight="1">
      <c r="A275" s="32"/>
      <c r="B275" s="32"/>
      <c r="C275" s="32"/>
      <c r="D275" s="34"/>
      <c r="E275" s="34"/>
      <c r="F275" s="34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5.75" customHeight="1">
      <c r="A276" s="32"/>
      <c r="B276" s="32"/>
      <c r="C276" s="32"/>
      <c r="D276" s="34"/>
      <c r="E276" s="34"/>
      <c r="F276" s="34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5.75" customHeight="1">
      <c r="A277" s="32"/>
      <c r="B277" s="32"/>
      <c r="C277" s="32"/>
      <c r="D277" s="34"/>
      <c r="E277" s="34"/>
      <c r="F277" s="34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5.75" customHeight="1">
      <c r="A278" s="32"/>
      <c r="B278" s="32"/>
      <c r="C278" s="32"/>
      <c r="D278" s="34"/>
      <c r="E278" s="34"/>
      <c r="F278" s="34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5.75" customHeight="1">
      <c r="A279" s="32"/>
      <c r="B279" s="32"/>
      <c r="C279" s="32"/>
      <c r="D279" s="34"/>
      <c r="E279" s="34"/>
      <c r="F279" s="34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5.75" customHeight="1">
      <c r="A280" s="32"/>
      <c r="B280" s="32"/>
      <c r="C280" s="32"/>
      <c r="D280" s="34"/>
      <c r="E280" s="34"/>
      <c r="F280" s="34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5.75" customHeight="1">
      <c r="A281" s="32"/>
      <c r="B281" s="32"/>
      <c r="C281" s="32"/>
      <c r="D281" s="34"/>
      <c r="E281" s="34"/>
      <c r="F281" s="34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5.75" customHeight="1">
      <c r="A282" s="32"/>
      <c r="B282" s="32"/>
      <c r="C282" s="32"/>
      <c r="D282" s="34"/>
      <c r="E282" s="34"/>
      <c r="F282" s="34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5.75" customHeight="1">
      <c r="A283" s="32"/>
      <c r="B283" s="32"/>
      <c r="C283" s="32"/>
      <c r="D283" s="34"/>
      <c r="E283" s="34"/>
      <c r="F283" s="34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5.75" customHeight="1">
      <c r="A284" s="32"/>
      <c r="B284" s="32"/>
      <c r="C284" s="32"/>
      <c r="D284" s="34"/>
      <c r="E284" s="34"/>
      <c r="F284" s="34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5.75" customHeight="1">
      <c r="A285" s="32"/>
      <c r="B285" s="32"/>
      <c r="C285" s="32"/>
      <c r="D285" s="34"/>
      <c r="E285" s="34"/>
      <c r="F285" s="34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5.75" customHeight="1">
      <c r="A286" s="32"/>
      <c r="B286" s="32"/>
      <c r="C286" s="32"/>
      <c r="D286" s="34"/>
      <c r="E286" s="34"/>
      <c r="F286" s="34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5.75" customHeight="1">
      <c r="A287" s="32"/>
      <c r="B287" s="32"/>
      <c r="C287" s="32"/>
      <c r="D287" s="34"/>
      <c r="E287" s="34"/>
      <c r="F287" s="34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5.75" customHeight="1">
      <c r="A288" s="32"/>
      <c r="B288" s="32"/>
      <c r="C288" s="32"/>
      <c r="D288" s="34"/>
      <c r="E288" s="34"/>
      <c r="F288" s="34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5.75" customHeight="1">
      <c r="A289" s="32"/>
      <c r="B289" s="32"/>
      <c r="C289" s="32"/>
      <c r="D289" s="34"/>
      <c r="E289" s="34"/>
      <c r="F289" s="34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5.75" customHeight="1">
      <c r="A290" s="32"/>
      <c r="B290" s="32"/>
      <c r="C290" s="32"/>
      <c r="D290" s="34"/>
      <c r="E290" s="34"/>
      <c r="F290" s="34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5.75" customHeight="1">
      <c r="A291" s="32"/>
      <c r="B291" s="32"/>
      <c r="C291" s="32"/>
      <c r="D291" s="34"/>
      <c r="E291" s="34"/>
      <c r="F291" s="34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5.75" customHeight="1">
      <c r="A292" s="32"/>
      <c r="B292" s="32"/>
      <c r="C292" s="32"/>
      <c r="D292" s="34"/>
      <c r="E292" s="34"/>
      <c r="F292" s="34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5.75" customHeight="1">
      <c r="A293" s="32"/>
      <c r="B293" s="32"/>
      <c r="C293" s="32"/>
      <c r="D293" s="34"/>
      <c r="E293" s="34"/>
      <c r="F293" s="34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5.75" customHeight="1">
      <c r="A294" s="32"/>
      <c r="B294" s="32"/>
      <c r="C294" s="32"/>
      <c r="D294" s="34"/>
      <c r="E294" s="34"/>
      <c r="F294" s="34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5.75" customHeight="1">
      <c r="A295" s="32"/>
      <c r="B295" s="32"/>
      <c r="C295" s="32"/>
      <c r="D295" s="34"/>
      <c r="E295" s="34"/>
      <c r="F295" s="34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5.75" customHeight="1">
      <c r="A296" s="32"/>
      <c r="B296" s="32"/>
      <c r="C296" s="32"/>
      <c r="D296" s="34"/>
      <c r="E296" s="34"/>
      <c r="F296" s="34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5.75" customHeight="1">
      <c r="A297" s="32"/>
      <c r="B297" s="32"/>
      <c r="C297" s="32"/>
      <c r="D297" s="34"/>
      <c r="E297" s="34"/>
      <c r="F297" s="34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5.75" customHeight="1">
      <c r="A298" s="32"/>
      <c r="B298" s="32"/>
      <c r="C298" s="32"/>
      <c r="D298" s="34"/>
      <c r="E298" s="34"/>
      <c r="F298" s="34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5.75" customHeight="1">
      <c r="A299" s="32"/>
      <c r="B299" s="32"/>
      <c r="C299" s="32"/>
      <c r="D299" s="34"/>
      <c r="E299" s="34"/>
      <c r="F299" s="34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5.75" customHeight="1">
      <c r="A300" s="32"/>
      <c r="B300" s="32"/>
      <c r="C300" s="32"/>
      <c r="D300" s="34"/>
      <c r="E300" s="34"/>
      <c r="F300" s="34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5.75" customHeight="1">
      <c r="A301" s="32"/>
      <c r="B301" s="32"/>
      <c r="C301" s="32"/>
      <c r="D301" s="34"/>
      <c r="E301" s="34"/>
      <c r="F301" s="34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5.75" customHeight="1">
      <c r="A302" s="32"/>
      <c r="B302" s="32"/>
      <c r="C302" s="32"/>
      <c r="D302" s="34"/>
      <c r="E302" s="34"/>
      <c r="F302" s="34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5.75" customHeight="1">
      <c r="A303" s="32"/>
      <c r="B303" s="32"/>
      <c r="C303" s="32"/>
      <c r="D303" s="34"/>
      <c r="E303" s="34"/>
      <c r="F303" s="34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5.75" customHeight="1">
      <c r="A304" s="32"/>
      <c r="B304" s="32"/>
      <c r="C304" s="32"/>
      <c r="D304" s="34"/>
      <c r="E304" s="34"/>
      <c r="F304" s="34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5.75" customHeight="1">
      <c r="A305" s="32"/>
      <c r="B305" s="32"/>
      <c r="C305" s="32"/>
      <c r="D305" s="34"/>
      <c r="E305" s="34"/>
      <c r="F305" s="34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5.75" customHeight="1">
      <c r="A306" s="32"/>
      <c r="B306" s="32"/>
      <c r="C306" s="32"/>
      <c r="D306" s="34"/>
      <c r="E306" s="34"/>
      <c r="F306" s="34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5.75" customHeight="1">
      <c r="A307" s="32"/>
      <c r="B307" s="32"/>
      <c r="C307" s="32"/>
      <c r="D307" s="34"/>
      <c r="E307" s="34"/>
      <c r="F307" s="34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5.75" customHeight="1">
      <c r="A308" s="32"/>
      <c r="B308" s="32"/>
      <c r="C308" s="32"/>
      <c r="D308" s="34"/>
      <c r="E308" s="34"/>
      <c r="F308" s="34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5.75" customHeight="1">
      <c r="A309" s="32"/>
      <c r="B309" s="32"/>
      <c r="C309" s="32"/>
      <c r="D309" s="34"/>
      <c r="E309" s="34"/>
      <c r="F309" s="34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5.75" customHeight="1">
      <c r="A310" s="32"/>
      <c r="B310" s="32"/>
      <c r="C310" s="32"/>
      <c r="D310" s="34"/>
      <c r="E310" s="34"/>
      <c r="F310" s="34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5.75" customHeight="1">
      <c r="A311" s="32"/>
      <c r="B311" s="32"/>
      <c r="C311" s="32"/>
      <c r="D311" s="34"/>
      <c r="E311" s="34"/>
      <c r="F311" s="34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5.75" customHeight="1">
      <c r="A312" s="32"/>
      <c r="B312" s="32"/>
      <c r="C312" s="32"/>
      <c r="D312" s="34"/>
      <c r="E312" s="34"/>
      <c r="F312" s="34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5.75" customHeight="1">
      <c r="A313" s="32"/>
      <c r="B313" s="32"/>
      <c r="C313" s="32"/>
      <c r="D313" s="34"/>
      <c r="E313" s="34"/>
      <c r="F313" s="34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5.75" customHeight="1">
      <c r="A314" s="32"/>
      <c r="B314" s="32"/>
      <c r="C314" s="32"/>
      <c r="D314" s="34"/>
      <c r="E314" s="34"/>
      <c r="F314" s="34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5.75" customHeight="1">
      <c r="A315" s="32"/>
      <c r="B315" s="32"/>
      <c r="C315" s="32"/>
      <c r="D315" s="34"/>
      <c r="E315" s="34"/>
      <c r="F315" s="34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5.75" customHeight="1">
      <c r="A316" s="32"/>
      <c r="B316" s="32"/>
      <c r="C316" s="32"/>
      <c r="D316" s="34"/>
      <c r="E316" s="34"/>
      <c r="F316" s="34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5.75" customHeight="1">
      <c r="A317" s="32"/>
      <c r="B317" s="32"/>
      <c r="C317" s="32"/>
      <c r="D317" s="34"/>
      <c r="E317" s="34"/>
      <c r="F317" s="34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5.75" customHeight="1">
      <c r="A318" s="32"/>
      <c r="B318" s="32"/>
      <c r="C318" s="32"/>
      <c r="D318" s="34"/>
      <c r="E318" s="34"/>
      <c r="F318" s="34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5.75" customHeight="1">
      <c r="A319" s="32"/>
      <c r="B319" s="32"/>
      <c r="C319" s="32"/>
      <c r="D319" s="34"/>
      <c r="E319" s="34"/>
      <c r="F319" s="34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5.75" customHeight="1">
      <c r="A320" s="32"/>
      <c r="B320" s="32"/>
      <c r="C320" s="32"/>
      <c r="D320" s="34"/>
      <c r="E320" s="34"/>
      <c r="F320" s="34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5.75" customHeight="1">
      <c r="A321" s="32"/>
      <c r="B321" s="32"/>
      <c r="C321" s="32"/>
      <c r="D321" s="34"/>
      <c r="E321" s="34"/>
      <c r="F321" s="34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5.75" customHeight="1">
      <c r="A322" s="32"/>
      <c r="B322" s="32"/>
      <c r="C322" s="32"/>
      <c r="D322" s="34"/>
      <c r="E322" s="34"/>
      <c r="F322" s="34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5.75" customHeight="1">
      <c r="A323" s="32"/>
      <c r="B323" s="32"/>
      <c r="C323" s="32"/>
      <c r="D323" s="34"/>
      <c r="E323" s="34"/>
      <c r="F323" s="34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5.75" customHeight="1">
      <c r="A324" s="32"/>
      <c r="B324" s="32"/>
      <c r="C324" s="32"/>
      <c r="D324" s="34"/>
      <c r="E324" s="34"/>
      <c r="F324" s="34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5.75" customHeight="1">
      <c r="A325" s="32"/>
      <c r="B325" s="32"/>
      <c r="C325" s="32"/>
      <c r="D325" s="34"/>
      <c r="E325" s="34"/>
      <c r="F325" s="34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5.75" customHeight="1">
      <c r="A326" s="32"/>
      <c r="B326" s="32"/>
      <c r="C326" s="32"/>
      <c r="D326" s="34"/>
      <c r="E326" s="34"/>
      <c r="F326" s="34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5.75" customHeight="1">
      <c r="A327" s="32"/>
      <c r="B327" s="32"/>
      <c r="C327" s="32"/>
      <c r="D327" s="34"/>
      <c r="E327" s="34"/>
      <c r="F327" s="34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5.75" customHeight="1">
      <c r="A328" s="32"/>
      <c r="B328" s="32"/>
      <c r="C328" s="32"/>
      <c r="D328" s="34"/>
      <c r="E328" s="34"/>
      <c r="F328" s="34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5.75" customHeight="1">
      <c r="A329" s="32"/>
      <c r="B329" s="32"/>
      <c r="C329" s="32"/>
      <c r="D329" s="34"/>
      <c r="E329" s="34"/>
      <c r="F329" s="34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5.75" customHeight="1">
      <c r="A330" s="32"/>
      <c r="B330" s="32"/>
      <c r="C330" s="32"/>
      <c r="D330" s="34"/>
      <c r="E330" s="34"/>
      <c r="F330" s="34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5.75" customHeight="1">
      <c r="A331" s="32"/>
      <c r="B331" s="32"/>
      <c r="C331" s="32"/>
      <c r="D331" s="34"/>
      <c r="E331" s="34"/>
      <c r="F331" s="34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5.75" customHeight="1">
      <c r="A332" s="32"/>
      <c r="B332" s="32"/>
      <c r="C332" s="32"/>
      <c r="D332" s="34"/>
      <c r="E332" s="34"/>
      <c r="F332" s="34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5.75" customHeight="1">
      <c r="A333" s="32"/>
      <c r="B333" s="32"/>
      <c r="C333" s="32"/>
      <c r="D333" s="34"/>
      <c r="E333" s="34"/>
      <c r="F333" s="34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5.75" customHeight="1">
      <c r="A334" s="32"/>
      <c r="B334" s="32"/>
      <c r="C334" s="32"/>
      <c r="D334" s="34"/>
      <c r="E334" s="34"/>
      <c r="F334" s="34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5.75" customHeight="1">
      <c r="A335" s="32"/>
      <c r="B335" s="32"/>
      <c r="C335" s="32"/>
      <c r="D335" s="34"/>
      <c r="E335" s="34"/>
      <c r="F335" s="34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5.75" customHeight="1">
      <c r="A336" s="32"/>
      <c r="B336" s="32"/>
      <c r="C336" s="32"/>
      <c r="D336" s="34"/>
      <c r="E336" s="34"/>
      <c r="F336" s="34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5.75" customHeight="1">
      <c r="A337" s="32"/>
      <c r="B337" s="32"/>
      <c r="C337" s="32"/>
      <c r="D337" s="34"/>
      <c r="E337" s="34"/>
      <c r="F337" s="34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5.75" customHeight="1">
      <c r="A338" s="32"/>
      <c r="B338" s="32"/>
      <c r="C338" s="32"/>
      <c r="D338" s="34"/>
      <c r="E338" s="34"/>
      <c r="F338" s="34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5.75" customHeight="1">
      <c r="A339" s="32"/>
      <c r="B339" s="32"/>
      <c r="C339" s="32"/>
      <c r="D339" s="34"/>
      <c r="E339" s="34"/>
      <c r="F339" s="34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5.75" customHeight="1">
      <c r="A340" s="32"/>
      <c r="B340" s="32"/>
      <c r="C340" s="32"/>
      <c r="D340" s="34"/>
      <c r="E340" s="34"/>
      <c r="F340" s="34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5.75" customHeight="1">
      <c r="A341" s="32"/>
      <c r="B341" s="32"/>
      <c r="C341" s="32"/>
      <c r="D341" s="34"/>
      <c r="E341" s="34"/>
      <c r="F341" s="34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5.75" customHeight="1">
      <c r="A342" s="32"/>
      <c r="B342" s="32"/>
      <c r="C342" s="32"/>
      <c r="D342" s="34"/>
      <c r="E342" s="34"/>
      <c r="F342" s="34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5.75" customHeight="1">
      <c r="A343" s="32"/>
      <c r="B343" s="32"/>
      <c r="C343" s="32"/>
      <c r="D343" s="34"/>
      <c r="E343" s="34"/>
      <c r="F343" s="34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5.75" customHeight="1">
      <c r="A344" s="32"/>
      <c r="B344" s="32"/>
      <c r="C344" s="32"/>
      <c r="D344" s="34"/>
      <c r="E344" s="34"/>
      <c r="F344" s="34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5.75" customHeight="1">
      <c r="A345" s="32"/>
      <c r="B345" s="32"/>
      <c r="C345" s="32"/>
      <c r="D345" s="34"/>
      <c r="E345" s="34"/>
      <c r="F345" s="34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5.75" customHeight="1">
      <c r="A346" s="32"/>
      <c r="B346" s="32"/>
      <c r="C346" s="32"/>
      <c r="D346" s="34"/>
      <c r="E346" s="34"/>
      <c r="F346" s="34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5.75" customHeight="1">
      <c r="A347" s="32"/>
      <c r="B347" s="32"/>
      <c r="C347" s="32"/>
      <c r="D347" s="34"/>
      <c r="E347" s="34"/>
      <c r="F347" s="34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5.75" customHeight="1">
      <c r="A348" s="32"/>
      <c r="B348" s="32"/>
      <c r="C348" s="32"/>
      <c r="D348" s="34"/>
      <c r="E348" s="34"/>
      <c r="F348" s="34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5.75" customHeight="1">
      <c r="A349" s="32"/>
      <c r="B349" s="32"/>
      <c r="C349" s="32"/>
      <c r="D349" s="34"/>
      <c r="E349" s="34"/>
      <c r="F349" s="34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5.75" customHeight="1">
      <c r="A350" s="32"/>
      <c r="B350" s="32"/>
      <c r="C350" s="32"/>
      <c r="D350" s="34"/>
      <c r="E350" s="34"/>
      <c r="F350" s="34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5.75" customHeight="1">
      <c r="A351" s="32"/>
      <c r="B351" s="32"/>
      <c r="C351" s="32"/>
      <c r="D351" s="34"/>
      <c r="E351" s="34"/>
      <c r="F351" s="34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5.75" customHeight="1">
      <c r="A352" s="32"/>
      <c r="B352" s="32"/>
      <c r="C352" s="32"/>
      <c r="D352" s="34"/>
      <c r="E352" s="34"/>
      <c r="F352" s="34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5.75" customHeight="1">
      <c r="A353" s="32"/>
      <c r="B353" s="32"/>
      <c r="C353" s="32"/>
      <c r="D353" s="34"/>
      <c r="E353" s="34"/>
      <c r="F353" s="34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5.75" customHeight="1">
      <c r="A354" s="32"/>
      <c r="B354" s="32"/>
      <c r="C354" s="32"/>
      <c r="D354" s="34"/>
      <c r="E354" s="34"/>
      <c r="F354" s="34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5.75" customHeight="1">
      <c r="A355" s="32"/>
      <c r="B355" s="32"/>
      <c r="C355" s="32"/>
      <c r="D355" s="34"/>
      <c r="E355" s="34"/>
      <c r="F355" s="34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5.75" customHeight="1">
      <c r="A356" s="32"/>
      <c r="B356" s="32"/>
      <c r="C356" s="32"/>
      <c r="D356" s="34"/>
      <c r="E356" s="34"/>
      <c r="F356" s="34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5.75" customHeight="1">
      <c r="A357" s="32"/>
      <c r="B357" s="32"/>
      <c r="C357" s="32"/>
      <c r="D357" s="34"/>
      <c r="E357" s="34"/>
      <c r="F357" s="34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5.75" customHeight="1">
      <c r="A358" s="32"/>
      <c r="B358" s="32"/>
      <c r="C358" s="32"/>
      <c r="D358" s="34"/>
      <c r="E358" s="34"/>
      <c r="F358" s="34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5.75" customHeight="1">
      <c r="A359" s="32"/>
      <c r="B359" s="32"/>
      <c r="C359" s="32"/>
      <c r="D359" s="34"/>
      <c r="E359" s="34"/>
      <c r="F359" s="34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5.75" customHeight="1">
      <c r="A360" s="32"/>
      <c r="B360" s="32"/>
      <c r="C360" s="32"/>
      <c r="D360" s="34"/>
      <c r="E360" s="34"/>
      <c r="F360" s="34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5.75" customHeight="1">
      <c r="A361" s="32"/>
      <c r="B361" s="32"/>
      <c r="C361" s="32"/>
      <c r="D361" s="34"/>
      <c r="E361" s="34"/>
      <c r="F361" s="34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5.75" customHeight="1">
      <c r="A362" s="32"/>
      <c r="B362" s="32"/>
      <c r="C362" s="32"/>
      <c r="D362" s="34"/>
      <c r="E362" s="34"/>
      <c r="F362" s="34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5.75" customHeight="1">
      <c r="A363" s="32"/>
      <c r="B363" s="32"/>
      <c r="C363" s="32"/>
      <c r="D363" s="34"/>
      <c r="E363" s="34"/>
      <c r="F363" s="34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5.75" customHeight="1">
      <c r="A364" s="32"/>
      <c r="B364" s="32"/>
      <c r="C364" s="32"/>
      <c r="D364" s="34"/>
      <c r="E364" s="34"/>
      <c r="F364" s="34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5.75" customHeight="1">
      <c r="A365" s="32"/>
      <c r="B365" s="32"/>
      <c r="C365" s="32"/>
      <c r="D365" s="34"/>
      <c r="E365" s="34"/>
      <c r="F365" s="34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5.75" customHeight="1">
      <c r="A366" s="32"/>
      <c r="B366" s="32"/>
      <c r="C366" s="32"/>
      <c r="D366" s="34"/>
      <c r="E366" s="34"/>
      <c r="F366" s="34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5.75" customHeight="1">
      <c r="A367" s="32"/>
      <c r="B367" s="32"/>
      <c r="C367" s="32"/>
      <c r="D367" s="34"/>
      <c r="E367" s="34"/>
      <c r="F367" s="34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5.75" customHeight="1">
      <c r="A368" s="32"/>
      <c r="B368" s="32"/>
      <c r="C368" s="32"/>
      <c r="D368" s="34"/>
      <c r="E368" s="34"/>
      <c r="F368" s="34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5.75" customHeight="1">
      <c r="A369" s="32"/>
      <c r="B369" s="32"/>
      <c r="C369" s="32"/>
      <c r="D369" s="34"/>
      <c r="E369" s="34"/>
      <c r="F369" s="34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5.75" customHeight="1">
      <c r="A370" s="32"/>
      <c r="B370" s="32"/>
      <c r="C370" s="32"/>
      <c r="D370" s="34"/>
      <c r="E370" s="34"/>
      <c r="F370" s="34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5.75" customHeight="1">
      <c r="A371" s="32"/>
      <c r="B371" s="32"/>
      <c r="C371" s="32"/>
      <c r="D371" s="34"/>
      <c r="E371" s="34"/>
      <c r="F371" s="34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5.75" customHeight="1">
      <c r="A372" s="32"/>
      <c r="B372" s="32"/>
      <c r="C372" s="32"/>
      <c r="D372" s="34"/>
      <c r="E372" s="34"/>
      <c r="F372" s="34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5.75" customHeight="1">
      <c r="A373" s="32"/>
      <c r="B373" s="32"/>
      <c r="C373" s="32"/>
      <c r="D373" s="34"/>
      <c r="E373" s="34"/>
      <c r="F373" s="34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5.75" customHeight="1">
      <c r="A374" s="32"/>
      <c r="B374" s="32"/>
      <c r="C374" s="32"/>
      <c r="D374" s="34"/>
      <c r="E374" s="34"/>
      <c r="F374" s="34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5.75" customHeight="1">
      <c r="A375" s="32"/>
      <c r="B375" s="32"/>
      <c r="C375" s="32"/>
      <c r="D375" s="34"/>
      <c r="E375" s="34"/>
      <c r="F375" s="34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5.75" customHeight="1">
      <c r="A376" s="32"/>
      <c r="B376" s="32"/>
      <c r="C376" s="32"/>
      <c r="D376" s="34"/>
      <c r="E376" s="34"/>
      <c r="F376" s="34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5.75" customHeight="1">
      <c r="A377" s="32"/>
      <c r="B377" s="32"/>
      <c r="C377" s="32"/>
      <c r="D377" s="34"/>
      <c r="E377" s="34"/>
      <c r="F377" s="34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5.75" customHeight="1">
      <c r="A378" s="32"/>
      <c r="B378" s="32"/>
      <c r="C378" s="32"/>
      <c r="D378" s="34"/>
      <c r="E378" s="34"/>
      <c r="F378" s="34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5.75" customHeight="1">
      <c r="A379" s="32"/>
      <c r="B379" s="32"/>
      <c r="C379" s="32"/>
      <c r="D379" s="34"/>
      <c r="E379" s="34"/>
      <c r="F379" s="34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5.75" customHeight="1">
      <c r="A380" s="32"/>
      <c r="B380" s="32"/>
      <c r="C380" s="32"/>
      <c r="D380" s="34"/>
      <c r="E380" s="34"/>
      <c r="F380" s="34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5.75" customHeight="1">
      <c r="A381" s="32"/>
      <c r="B381" s="32"/>
      <c r="C381" s="32"/>
      <c r="D381" s="34"/>
      <c r="E381" s="34"/>
      <c r="F381" s="34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5.75" customHeight="1">
      <c r="A382" s="32"/>
      <c r="B382" s="32"/>
      <c r="C382" s="32"/>
      <c r="D382" s="34"/>
      <c r="E382" s="34"/>
      <c r="F382" s="34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5.75" customHeight="1">
      <c r="A383" s="32"/>
      <c r="B383" s="32"/>
      <c r="C383" s="32"/>
      <c r="D383" s="34"/>
      <c r="E383" s="34"/>
      <c r="F383" s="34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5.75" customHeight="1">
      <c r="A384" s="32"/>
      <c r="B384" s="32"/>
      <c r="C384" s="32"/>
      <c r="D384" s="34"/>
      <c r="E384" s="34"/>
      <c r="F384" s="34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5.75" customHeight="1">
      <c r="A385" s="32"/>
      <c r="B385" s="32"/>
      <c r="C385" s="32"/>
      <c r="D385" s="34"/>
      <c r="E385" s="34"/>
      <c r="F385" s="34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5.75" customHeight="1">
      <c r="A386" s="32"/>
      <c r="B386" s="32"/>
      <c r="C386" s="32"/>
      <c r="D386" s="34"/>
      <c r="E386" s="34"/>
      <c r="F386" s="34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5.75" customHeight="1">
      <c r="A387" s="32"/>
      <c r="B387" s="32"/>
      <c r="C387" s="32"/>
      <c r="D387" s="34"/>
      <c r="E387" s="34"/>
      <c r="F387" s="34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5.75" customHeight="1">
      <c r="A388" s="32"/>
      <c r="B388" s="32"/>
      <c r="C388" s="32"/>
      <c r="D388" s="34"/>
      <c r="E388" s="34"/>
      <c r="F388" s="34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5.75" customHeight="1">
      <c r="A389" s="32"/>
      <c r="B389" s="32"/>
      <c r="C389" s="32"/>
      <c r="D389" s="34"/>
      <c r="E389" s="34"/>
      <c r="F389" s="34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5.75" customHeight="1">
      <c r="A390" s="32"/>
      <c r="B390" s="32"/>
      <c r="C390" s="32"/>
      <c r="D390" s="34"/>
      <c r="E390" s="34"/>
      <c r="F390" s="34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5.75" customHeight="1">
      <c r="A391" s="32"/>
      <c r="B391" s="32"/>
      <c r="C391" s="32"/>
      <c r="D391" s="34"/>
      <c r="E391" s="34"/>
      <c r="F391" s="34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5.75" customHeight="1">
      <c r="A392" s="32"/>
      <c r="B392" s="32"/>
      <c r="C392" s="32"/>
      <c r="D392" s="34"/>
      <c r="E392" s="34"/>
      <c r="F392" s="34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5.75" customHeight="1">
      <c r="A393" s="32"/>
      <c r="B393" s="32"/>
      <c r="C393" s="32"/>
      <c r="D393" s="34"/>
      <c r="E393" s="34"/>
      <c r="F393" s="34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5.75" customHeight="1">
      <c r="A394" s="32"/>
      <c r="B394" s="32"/>
      <c r="C394" s="32"/>
      <c r="D394" s="34"/>
      <c r="E394" s="34"/>
      <c r="F394" s="34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5.75" customHeight="1">
      <c r="A395" s="32"/>
      <c r="B395" s="32"/>
      <c r="C395" s="32"/>
      <c r="D395" s="34"/>
      <c r="E395" s="34"/>
      <c r="F395" s="34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5.75" customHeight="1">
      <c r="A396" s="32"/>
      <c r="B396" s="32"/>
      <c r="C396" s="32"/>
      <c r="D396" s="34"/>
      <c r="E396" s="34"/>
      <c r="F396" s="34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5.75" customHeight="1">
      <c r="A397" s="32"/>
      <c r="B397" s="32"/>
      <c r="C397" s="32"/>
      <c r="D397" s="34"/>
      <c r="E397" s="34"/>
      <c r="F397" s="34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5.75" customHeight="1">
      <c r="A398" s="32"/>
      <c r="B398" s="32"/>
      <c r="C398" s="32"/>
      <c r="D398" s="34"/>
      <c r="E398" s="34"/>
      <c r="F398" s="34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5.75" customHeight="1">
      <c r="A399" s="32"/>
      <c r="B399" s="32"/>
      <c r="C399" s="32"/>
      <c r="D399" s="34"/>
      <c r="E399" s="34"/>
      <c r="F399" s="34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5.75" customHeight="1">
      <c r="A400" s="32"/>
      <c r="B400" s="32"/>
      <c r="C400" s="32"/>
      <c r="D400" s="34"/>
      <c r="E400" s="34"/>
      <c r="F400" s="34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5.75" customHeight="1">
      <c r="A401" s="32"/>
      <c r="B401" s="32"/>
      <c r="C401" s="32"/>
      <c r="D401" s="34"/>
      <c r="E401" s="34"/>
      <c r="F401" s="34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5.75" customHeight="1">
      <c r="A402" s="32"/>
      <c r="B402" s="32"/>
      <c r="C402" s="32"/>
      <c r="D402" s="34"/>
      <c r="E402" s="34"/>
      <c r="F402" s="34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5.75" customHeight="1">
      <c r="A403" s="32"/>
      <c r="B403" s="32"/>
      <c r="C403" s="32"/>
      <c r="D403" s="34"/>
      <c r="E403" s="34"/>
      <c r="F403" s="34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5.75" customHeight="1">
      <c r="A404" s="32"/>
      <c r="B404" s="32"/>
      <c r="C404" s="32"/>
      <c r="D404" s="34"/>
      <c r="E404" s="34"/>
      <c r="F404" s="34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5.75" customHeight="1">
      <c r="A405" s="32"/>
      <c r="B405" s="32"/>
      <c r="C405" s="32"/>
      <c r="D405" s="34"/>
      <c r="E405" s="34"/>
      <c r="F405" s="34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5.75" customHeight="1">
      <c r="A406" s="32"/>
      <c r="B406" s="32"/>
      <c r="C406" s="32"/>
      <c r="D406" s="34"/>
      <c r="E406" s="34"/>
      <c r="F406" s="34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5.75" customHeight="1">
      <c r="A407" s="32"/>
      <c r="B407" s="32"/>
      <c r="C407" s="32"/>
      <c r="D407" s="34"/>
      <c r="E407" s="34"/>
      <c r="F407" s="34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5.75" customHeight="1">
      <c r="A408" s="32"/>
      <c r="B408" s="32"/>
      <c r="C408" s="32"/>
      <c r="D408" s="34"/>
      <c r="E408" s="34"/>
      <c r="F408" s="34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5.75" customHeight="1">
      <c r="A409" s="32"/>
      <c r="B409" s="32"/>
      <c r="C409" s="32"/>
      <c r="D409" s="34"/>
      <c r="E409" s="34"/>
      <c r="F409" s="34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5.75" customHeight="1">
      <c r="A410" s="32"/>
      <c r="B410" s="32"/>
      <c r="C410" s="32"/>
      <c r="D410" s="34"/>
      <c r="E410" s="34"/>
      <c r="F410" s="34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5.75" customHeight="1">
      <c r="A411" s="32"/>
      <c r="B411" s="32"/>
      <c r="C411" s="32"/>
      <c r="D411" s="34"/>
      <c r="E411" s="34"/>
      <c r="F411" s="34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5.75" customHeight="1">
      <c r="A412" s="32"/>
      <c r="B412" s="32"/>
      <c r="C412" s="32"/>
      <c r="D412" s="34"/>
      <c r="E412" s="34"/>
      <c r="F412" s="34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5.75" customHeight="1">
      <c r="A413" s="32"/>
      <c r="B413" s="32"/>
      <c r="C413" s="32"/>
      <c r="D413" s="34"/>
      <c r="E413" s="34"/>
      <c r="F413" s="34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5.75" customHeight="1">
      <c r="A414" s="32"/>
      <c r="B414" s="32"/>
      <c r="C414" s="32"/>
      <c r="D414" s="34"/>
      <c r="E414" s="34"/>
      <c r="F414" s="34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5.75" customHeight="1">
      <c r="A415" s="32"/>
      <c r="B415" s="32"/>
      <c r="C415" s="32"/>
      <c r="D415" s="34"/>
      <c r="E415" s="34"/>
      <c r="F415" s="34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5.75" customHeight="1">
      <c r="A416" s="32"/>
      <c r="B416" s="32"/>
      <c r="C416" s="32"/>
      <c r="D416" s="34"/>
      <c r="E416" s="34"/>
      <c r="F416" s="34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5.75" customHeight="1">
      <c r="A417" s="32"/>
      <c r="B417" s="32"/>
      <c r="C417" s="32"/>
      <c r="D417" s="34"/>
      <c r="E417" s="34"/>
      <c r="F417" s="34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5.75" customHeight="1">
      <c r="A418" s="32"/>
      <c r="B418" s="32"/>
      <c r="C418" s="32"/>
      <c r="D418" s="34"/>
      <c r="E418" s="34"/>
      <c r="F418" s="34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5.75" customHeight="1">
      <c r="A419" s="32"/>
      <c r="B419" s="32"/>
      <c r="C419" s="32"/>
      <c r="D419" s="34"/>
      <c r="E419" s="34"/>
      <c r="F419" s="34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5.75" customHeight="1">
      <c r="A420" s="32"/>
      <c r="B420" s="32"/>
      <c r="C420" s="32"/>
      <c r="D420" s="34"/>
      <c r="E420" s="34"/>
      <c r="F420" s="34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5.75" customHeight="1">
      <c r="A421" s="32"/>
      <c r="B421" s="32"/>
      <c r="C421" s="32"/>
      <c r="D421" s="34"/>
      <c r="E421" s="34"/>
      <c r="F421" s="34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5.75" customHeight="1">
      <c r="A422" s="32"/>
      <c r="B422" s="32"/>
      <c r="C422" s="32"/>
      <c r="D422" s="34"/>
      <c r="E422" s="34"/>
      <c r="F422" s="34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5.75" customHeight="1">
      <c r="A423" s="32"/>
      <c r="B423" s="32"/>
      <c r="C423" s="32"/>
      <c r="D423" s="34"/>
      <c r="E423" s="34"/>
      <c r="F423" s="34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5.75" customHeight="1">
      <c r="A424" s="32"/>
      <c r="B424" s="32"/>
      <c r="C424" s="32"/>
      <c r="D424" s="34"/>
      <c r="E424" s="34"/>
      <c r="F424" s="34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5.75" customHeight="1">
      <c r="A425" s="32"/>
      <c r="B425" s="32"/>
      <c r="C425" s="32"/>
      <c r="D425" s="34"/>
      <c r="E425" s="34"/>
      <c r="F425" s="34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5.75" customHeight="1">
      <c r="A426" s="32"/>
      <c r="B426" s="32"/>
      <c r="C426" s="32"/>
      <c r="D426" s="34"/>
      <c r="E426" s="34"/>
      <c r="F426" s="34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5.75" customHeight="1">
      <c r="A427" s="32"/>
      <c r="B427" s="32"/>
      <c r="C427" s="32"/>
      <c r="D427" s="34"/>
      <c r="E427" s="34"/>
      <c r="F427" s="34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5.75" customHeight="1">
      <c r="A428" s="32"/>
      <c r="B428" s="32"/>
      <c r="C428" s="32"/>
      <c r="D428" s="34"/>
      <c r="E428" s="34"/>
      <c r="F428" s="34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5.75" customHeight="1">
      <c r="A429" s="32"/>
      <c r="B429" s="32"/>
      <c r="C429" s="32"/>
      <c r="D429" s="34"/>
      <c r="E429" s="34"/>
      <c r="F429" s="34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5.75" customHeight="1">
      <c r="A430" s="32"/>
      <c r="B430" s="32"/>
      <c r="C430" s="32"/>
      <c r="D430" s="34"/>
      <c r="E430" s="34"/>
      <c r="F430" s="34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5.75" customHeight="1">
      <c r="A431" s="32"/>
      <c r="B431" s="32"/>
      <c r="C431" s="32"/>
      <c r="D431" s="34"/>
      <c r="E431" s="34"/>
      <c r="F431" s="34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5.75" customHeight="1">
      <c r="A432" s="32"/>
      <c r="B432" s="32"/>
      <c r="C432" s="32"/>
      <c r="D432" s="34"/>
      <c r="E432" s="34"/>
      <c r="F432" s="34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5.75" customHeight="1">
      <c r="A433" s="32"/>
      <c r="B433" s="32"/>
      <c r="C433" s="32"/>
      <c r="D433" s="34"/>
      <c r="E433" s="34"/>
      <c r="F433" s="34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5.75" customHeight="1">
      <c r="A434" s="32"/>
      <c r="B434" s="32"/>
      <c r="C434" s="32"/>
      <c r="D434" s="34"/>
      <c r="E434" s="34"/>
      <c r="F434" s="34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5.75" customHeight="1">
      <c r="A435" s="32"/>
      <c r="B435" s="32"/>
      <c r="C435" s="32"/>
      <c r="D435" s="34"/>
      <c r="E435" s="34"/>
      <c r="F435" s="34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5.75" customHeight="1">
      <c r="A436" s="32"/>
      <c r="B436" s="32"/>
      <c r="C436" s="32"/>
      <c r="D436" s="34"/>
      <c r="E436" s="34"/>
      <c r="F436" s="34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5.75" customHeight="1">
      <c r="A437" s="32"/>
      <c r="B437" s="32"/>
      <c r="C437" s="32"/>
      <c r="D437" s="34"/>
      <c r="E437" s="34"/>
      <c r="F437" s="34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5.75" customHeight="1">
      <c r="A438" s="32"/>
      <c r="B438" s="32"/>
      <c r="C438" s="32"/>
      <c r="D438" s="34"/>
      <c r="E438" s="34"/>
      <c r="F438" s="34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5.75" customHeight="1">
      <c r="A439" s="32"/>
      <c r="B439" s="32"/>
      <c r="C439" s="32"/>
      <c r="D439" s="34"/>
      <c r="E439" s="34"/>
      <c r="F439" s="34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5.75" customHeight="1">
      <c r="A440" s="32"/>
      <c r="B440" s="32"/>
      <c r="C440" s="32"/>
      <c r="D440" s="34"/>
      <c r="E440" s="34"/>
      <c r="F440" s="34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5.75" customHeight="1">
      <c r="A441" s="32"/>
      <c r="B441" s="32"/>
      <c r="C441" s="32"/>
      <c r="D441" s="34"/>
      <c r="E441" s="34"/>
      <c r="F441" s="34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5.75" customHeight="1">
      <c r="A442" s="32"/>
      <c r="B442" s="32"/>
      <c r="C442" s="32"/>
      <c r="D442" s="34"/>
      <c r="E442" s="34"/>
      <c r="F442" s="34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5.75" customHeight="1">
      <c r="A443" s="32"/>
      <c r="B443" s="32"/>
      <c r="C443" s="32"/>
      <c r="D443" s="34"/>
      <c r="E443" s="34"/>
      <c r="F443" s="34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5.75" customHeight="1">
      <c r="A444" s="32"/>
      <c r="B444" s="32"/>
      <c r="C444" s="32"/>
      <c r="D444" s="34"/>
      <c r="E444" s="34"/>
      <c r="F444" s="34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5.75" customHeight="1">
      <c r="A445" s="32"/>
      <c r="B445" s="32"/>
      <c r="C445" s="32"/>
      <c r="D445" s="34"/>
      <c r="E445" s="34"/>
      <c r="F445" s="34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5.75" customHeight="1">
      <c r="A446" s="32"/>
      <c r="B446" s="32"/>
      <c r="C446" s="32"/>
      <c r="D446" s="34"/>
      <c r="E446" s="34"/>
      <c r="F446" s="34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5.75" customHeight="1">
      <c r="A447" s="32"/>
      <c r="B447" s="32"/>
      <c r="C447" s="32"/>
      <c r="D447" s="34"/>
      <c r="E447" s="34"/>
      <c r="F447" s="34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5.75" customHeight="1">
      <c r="A448" s="32"/>
      <c r="B448" s="32"/>
      <c r="C448" s="32"/>
      <c r="D448" s="34"/>
      <c r="E448" s="34"/>
      <c r="F448" s="34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5.75" customHeight="1">
      <c r="A449" s="32"/>
      <c r="B449" s="32"/>
      <c r="C449" s="32"/>
      <c r="D449" s="34"/>
      <c r="E449" s="34"/>
      <c r="F449" s="34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5.75" customHeight="1">
      <c r="A450" s="32"/>
      <c r="B450" s="32"/>
      <c r="C450" s="32"/>
      <c r="D450" s="34"/>
      <c r="E450" s="34"/>
      <c r="F450" s="34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5.75" customHeight="1">
      <c r="A451" s="32"/>
      <c r="B451" s="32"/>
      <c r="C451" s="32"/>
      <c r="D451" s="34"/>
      <c r="E451" s="34"/>
      <c r="F451" s="34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5.75" customHeight="1">
      <c r="A452" s="32"/>
      <c r="B452" s="32"/>
      <c r="C452" s="32"/>
      <c r="D452" s="34"/>
      <c r="E452" s="34"/>
      <c r="F452" s="34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5.75" customHeight="1">
      <c r="A453" s="32"/>
      <c r="B453" s="32"/>
      <c r="C453" s="32"/>
      <c r="D453" s="34"/>
      <c r="E453" s="34"/>
      <c r="F453" s="34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5.75" customHeight="1">
      <c r="A454" s="32"/>
      <c r="B454" s="32"/>
      <c r="C454" s="32"/>
      <c r="D454" s="34"/>
      <c r="E454" s="34"/>
      <c r="F454" s="34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5.75" customHeight="1">
      <c r="A455" s="32"/>
      <c r="B455" s="32"/>
      <c r="C455" s="32"/>
      <c r="D455" s="34"/>
      <c r="E455" s="34"/>
      <c r="F455" s="34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5.75" customHeight="1">
      <c r="A456" s="32"/>
      <c r="B456" s="32"/>
      <c r="C456" s="32"/>
      <c r="D456" s="34"/>
      <c r="E456" s="34"/>
      <c r="F456" s="34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5.75" customHeight="1">
      <c r="A457" s="32"/>
      <c r="B457" s="32"/>
      <c r="C457" s="32"/>
      <c r="D457" s="34"/>
      <c r="E457" s="34"/>
      <c r="F457" s="34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5.75" customHeight="1">
      <c r="A458" s="32"/>
      <c r="B458" s="32"/>
      <c r="C458" s="32"/>
      <c r="D458" s="34"/>
      <c r="E458" s="34"/>
      <c r="F458" s="34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5.75" customHeight="1">
      <c r="A459" s="32"/>
      <c r="B459" s="32"/>
      <c r="C459" s="32"/>
      <c r="D459" s="34"/>
      <c r="E459" s="34"/>
      <c r="F459" s="34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5.75" customHeight="1">
      <c r="A460" s="32"/>
      <c r="B460" s="32"/>
      <c r="C460" s="32"/>
      <c r="D460" s="34"/>
      <c r="E460" s="34"/>
      <c r="F460" s="34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5.75" customHeight="1">
      <c r="A461" s="32"/>
      <c r="B461" s="32"/>
      <c r="C461" s="32"/>
      <c r="D461" s="34"/>
      <c r="E461" s="34"/>
      <c r="F461" s="34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5.75" customHeight="1">
      <c r="A462" s="32"/>
      <c r="B462" s="32"/>
      <c r="C462" s="32"/>
      <c r="D462" s="34"/>
      <c r="E462" s="34"/>
      <c r="F462" s="34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5.75" customHeight="1">
      <c r="A463" s="32"/>
      <c r="B463" s="32"/>
      <c r="C463" s="32"/>
      <c r="D463" s="34"/>
      <c r="E463" s="34"/>
      <c r="F463" s="34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5.75" customHeight="1">
      <c r="A464" s="32"/>
      <c r="B464" s="32"/>
      <c r="C464" s="32"/>
      <c r="D464" s="34"/>
      <c r="E464" s="34"/>
      <c r="F464" s="34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5.75" customHeight="1">
      <c r="A465" s="32"/>
      <c r="B465" s="32"/>
      <c r="C465" s="32"/>
      <c r="D465" s="34"/>
      <c r="E465" s="34"/>
      <c r="F465" s="34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5.75" customHeight="1">
      <c r="A466" s="32"/>
      <c r="B466" s="32"/>
      <c r="C466" s="32"/>
      <c r="D466" s="34"/>
      <c r="E466" s="34"/>
      <c r="F466" s="34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5.75" customHeight="1">
      <c r="A467" s="32"/>
      <c r="B467" s="32"/>
      <c r="C467" s="32"/>
      <c r="D467" s="34"/>
      <c r="E467" s="34"/>
      <c r="F467" s="34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5.75" customHeight="1">
      <c r="A468" s="32"/>
      <c r="B468" s="32"/>
      <c r="C468" s="32"/>
      <c r="D468" s="34"/>
      <c r="E468" s="34"/>
      <c r="F468" s="34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5.75" customHeight="1">
      <c r="A469" s="32"/>
      <c r="B469" s="32"/>
      <c r="C469" s="32"/>
      <c r="D469" s="34"/>
      <c r="E469" s="34"/>
      <c r="F469" s="34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5.75" customHeight="1">
      <c r="A470" s="32"/>
      <c r="B470" s="32"/>
      <c r="C470" s="32"/>
      <c r="D470" s="34"/>
      <c r="E470" s="34"/>
      <c r="F470" s="34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5.75" customHeight="1">
      <c r="A471" s="32"/>
      <c r="B471" s="32"/>
      <c r="C471" s="32"/>
      <c r="D471" s="34"/>
      <c r="E471" s="34"/>
      <c r="F471" s="34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5.75" customHeight="1">
      <c r="A472" s="32"/>
      <c r="B472" s="32"/>
      <c r="C472" s="32"/>
      <c r="D472" s="34"/>
      <c r="E472" s="34"/>
      <c r="F472" s="34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5.75" customHeight="1">
      <c r="A473" s="32"/>
      <c r="B473" s="32"/>
      <c r="C473" s="32"/>
      <c r="D473" s="34"/>
      <c r="E473" s="34"/>
      <c r="F473" s="34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5.75" customHeight="1">
      <c r="A474" s="32"/>
      <c r="B474" s="32"/>
      <c r="C474" s="32"/>
      <c r="D474" s="34"/>
      <c r="E474" s="34"/>
      <c r="F474" s="34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5.75" customHeight="1">
      <c r="A475" s="32"/>
      <c r="B475" s="32"/>
      <c r="C475" s="32"/>
      <c r="D475" s="34"/>
      <c r="E475" s="34"/>
      <c r="F475" s="34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5.75" customHeight="1">
      <c r="A476" s="32"/>
      <c r="B476" s="32"/>
      <c r="C476" s="32"/>
      <c r="D476" s="34"/>
      <c r="E476" s="34"/>
      <c r="F476" s="34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5.75" customHeight="1">
      <c r="A477" s="32"/>
      <c r="B477" s="32"/>
      <c r="C477" s="32"/>
      <c r="D477" s="34"/>
      <c r="E477" s="34"/>
      <c r="F477" s="34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5.75" customHeight="1">
      <c r="A478" s="32"/>
      <c r="B478" s="32"/>
      <c r="C478" s="32"/>
      <c r="D478" s="34"/>
      <c r="E478" s="34"/>
      <c r="F478" s="34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5.75" customHeight="1">
      <c r="A479" s="32"/>
      <c r="B479" s="32"/>
      <c r="C479" s="32"/>
      <c r="D479" s="34"/>
      <c r="E479" s="34"/>
      <c r="F479" s="34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5.75" customHeight="1">
      <c r="A480" s="32"/>
      <c r="B480" s="32"/>
      <c r="C480" s="32"/>
      <c r="D480" s="34"/>
      <c r="E480" s="34"/>
      <c r="F480" s="34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5.75" customHeight="1">
      <c r="A481" s="32"/>
      <c r="B481" s="32"/>
      <c r="C481" s="32"/>
      <c r="D481" s="34"/>
      <c r="E481" s="34"/>
      <c r="F481" s="34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5.75" customHeight="1">
      <c r="A482" s="32"/>
      <c r="B482" s="32"/>
      <c r="C482" s="32"/>
      <c r="D482" s="34"/>
      <c r="E482" s="34"/>
      <c r="F482" s="34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5.75" customHeight="1">
      <c r="A483" s="32"/>
      <c r="B483" s="32"/>
      <c r="C483" s="32"/>
      <c r="D483" s="34"/>
      <c r="E483" s="34"/>
      <c r="F483" s="34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5.75" customHeight="1">
      <c r="A484" s="32"/>
      <c r="B484" s="32"/>
      <c r="C484" s="32"/>
      <c r="D484" s="34"/>
      <c r="E484" s="34"/>
      <c r="F484" s="34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5.75" customHeight="1">
      <c r="A485" s="32"/>
      <c r="B485" s="32"/>
      <c r="C485" s="32"/>
      <c r="D485" s="34"/>
      <c r="E485" s="34"/>
      <c r="F485" s="34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5.75" customHeight="1">
      <c r="A486" s="32"/>
      <c r="B486" s="32"/>
      <c r="C486" s="32"/>
      <c r="D486" s="34"/>
      <c r="E486" s="34"/>
      <c r="F486" s="34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5.75" customHeight="1">
      <c r="A487" s="32"/>
      <c r="B487" s="32"/>
      <c r="C487" s="32"/>
      <c r="D487" s="34"/>
      <c r="E487" s="34"/>
      <c r="F487" s="34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5.75" customHeight="1">
      <c r="A488" s="32"/>
      <c r="B488" s="32"/>
      <c r="C488" s="32"/>
      <c r="D488" s="34"/>
      <c r="E488" s="34"/>
      <c r="F488" s="34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5.75" customHeight="1">
      <c r="A489" s="32"/>
      <c r="B489" s="32"/>
      <c r="C489" s="32"/>
      <c r="D489" s="34"/>
      <c r="E489" s="34"/>
      <c r="F489" s="34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5.75" customHeight="1">
      <c r="A490" s="32"/>
      <c r="B490" s="32"/>
      <c r="C490" s="32"/>
      <c r="D490" s="34"/>
      <c r="E490" s="34"/>
      <c r="F490" s="34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5.75" customHeight="1">
      <c r="A491" s="32"/>
      <c r="B491" s="32"/>
      <c r="C491" s="32"/>
      <c r="D491" s="34"/>
      <c r="E491" s="34"/>
      <c r="F491" s="34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5.75" customHeight="1">
      <c r="A492" s="32"/>
      <c r="B492" s="32"/>
      <c r="C492" s="32"/>
      <c r="D492" s="34"/>
      <c r="E492" s="34"/>
      <c r="F492" s="34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5.75" customHeight="1">
      <c r="A493" s="32"/>
      <c r="B493" s="32"/>
      <c r="C493" s="32"/>
      <c r="D493" s="34"/>
      <c r="E493" s="34"/>
      <c r="F493" s="34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5.75" customHeight="1">
      <c r="A494" s="32"/>
      <c r="B494" s="32"/>
      <c r="C494" s="32"/>
      <c r="D494" s="34"/>
      <c r="E494" s="34"/>
      <c r="F494" s="34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5.75" customHeight="1">
      <c r="A495" s="32"/>
      <c r="B495" s="32"/>
      <c r="C495" s="32"/>
      <c r="D495" s="34"/>
      <c r="E495" s="34"/>
      <c r="F495" s="34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5.75" customHeight="1">
      <c r="A496" s="32"/>
      <c r="B496" s="32"/>
      <c r="C496" s="32"/>
      <c r="D496" s="34"/>
      <c r="E496" s="34"/>
      <c r="F496" s="34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5.75" customHeight="1">
      <c r="A497" s="32"/>
      <c r="B497" s="32"/>
      <c r="C497" s="32"/>
      <c r="D497" s="34"/>
      <c r="E497" s="34"/>
      <c r="F497" s="34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5.75" customHeight="1">
      <c r="A498" s="32"/>
      <c r="B498" s="32"/>
      <c r="C498" s="32"/>
      <c r="D498" s="34"/>
      <c r="E498" s="34"/>
      <c r="F498" s="34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5.75" customHeight="1">
      <c r="A499" s="32"/>
      <c r="B499" s="32"/>
      <c r="C499" s="32"/>
      <c r="D499" s="34"/>
      <c r="E499" s="34"/>
      <c r="F499" s="34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5.75" customHeight="1">
      <c r="A500" s="32"/>
      <c r="B500" s="32"/>
      <c r="C500" s="32"/>
      <c r="D500" s="34"/>
      <c r="E500" s="34"/>
      <c r="F500" s="34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5.75" customHeight="1">
      <c r="A501" s="32"/>
      <c r="B501" s="32"/>
      <c r="C501" s="32"/>
      <c r="D501" s="34"/>
      <c r="E501" s="34"/>
      <c r="F501" s="34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5.75" customHeight="1">
      <c r="A502" s="32"/>
      <c r="B502" s="32"/>
      <c r="C502" s="32"/>
      <c r="D502" s="34"/>
      <c r="E502" s="34"/>
      <c r="F502" s="34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5.75" customHeight="1">
      <c r="A503" s="32"/>
      <c r="B503" s="32"/>
      <c r="C503" s="32"/>
      <c r="D503" s="34"/>
      <c r="E503" s="34"/>
      <c r="F503" s="34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5.75" customHeight="1">
      <c r="A504" s="32"/>
      <c r="B504" s="32"/>
      <c r="C504" s="32"/>
      <c r="D504" s="34"/>
      <c r="E504" s="34"/>
      <c r="F504" s="34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5.75" customHeight="1">
      <c r="A505" s="32"/>
      <c r="B505" s="32"/>
      <c r="C505" s="32"/>
      <c r="D505" s="34"/>
      <c r="E505" s="34"/>
      <c r="F505" s="34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5.75" customHeight="1">
      <c r="A506" s="32"/>
      <c r="B506" s="32"/>
      <c r="C506" s="32"/>
      <c r="D506" s="34"/>
      <c r="E506" s="34"/>
      <c r="F506" s="34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5.75" customHeight="1">
      <c r="A507" s="32"/>
      <c r="B507" s="32"/>
      <c r="C507" s="32"/>
      <c r="D507" s="34"/>
      <c r="E507" s="34"/>
      <c r="F507" s="34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5.75" customHeight="1">
      <c r="A508" s="32"/>
      <c r="B508" s="32"/>
      <c r="C508" s="32"/>
      <c r="D508" s="34"/>
      <c r="E508" s="34"/>
      <c r="F508" s="34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5.75" customHeight="1">
      <c r="A509" s="32"/>
      <c r="B509" s="32"/>
      <c r="C509" s="32"/>
      <c r="D509" s="34"/>
      <c r="E509" s="34"/>
      <c r="F509" s="34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5.75" customHeight="1">
      <c r="A510" s="32"/>
      <c r="B510" s="32"/>
      <c r="C510" s="32"/>
      <c r="D510" s="34"/>
      <c r="E510" s="34"/>
      <c r="F510" s="34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5.75" customHeight="1">
      <c r="A511" s="32"/>
      <c r="B511" s="32"/>
      <c r="C511" s="32"/>
      <c r="D511" s="34"/>
      <c r="E511" s="34"/>
      <c r="F511" s="34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5.75" customHeight="1">
      <c r="A512" s="32"/>
      <c r="B512" s="32"/>
      <c r="C512" s="32"/>
      <c r="D512" s="34"/>
      <c r="E512" s="34"/>
      <c r="F512" s="34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5.75" customHeight="1">
      <c r="A513" s="32"/>
      <c r="B513" s="32"/>
      <c r="C513" s="32"/>
      <c r="D513" s="34"/>
      <c r="E513" s="34"/>
      <c r="F513" s="34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5.75" customHeight="1">
      <c r="A514" s="32"/>
      <c r="B514" s="32"/>
      <c r="C514" s="32"/>
      <c r="D514" s="34"/>
      <c r="E514" s="34"/>
      <c r="F514" s="34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5.75" customHeight="1">
      <c r="A515" s="32"/>
      <c r="B515" s="32"/>
      <c r="C515" s="32"/>
      <c r="D515" s="34"/>
      <c r="E515" s="34"/>
      <c r="F515" s="34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5.75" customHeight="1">
      <c r="A516" s="32"/>
      <c r="B516" s="32"/>
      <c r="C516" s="32"/>
      <c r="D516" s="34"/>
      <c r="E516" s="34"/>
      <c r="F516" s="34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5.75" customHeight="1">
      <c r="A517" s="32"/>
      <c r="B517" s="32"/>
      <c r="C517" s="32"/>
      <c r="D517" s="34"/>
      <c r="E517" s="34"/>
      <c r="F517" s="34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5.75" customHeight="1">
      <c r="A518" s="32"/>
      <c r="B518" s="32"/>
      <c r="C518" s="32"/>
      <c r="D518" s="34"/>
      <c r="E518" s="34"/>
      <c r="F518" s="34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5.75" customHeight="1">
      <c r="A519" s="32"/>
      <c r="B519" s="32"/>
      <c r="C519" s="32"/>
      <c r="D519" s="34"/>
      <c r="E519" s="34"/>
      <c r="F519" s="34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5.75" customHeight="1">
      <c r="A520" s="32"/>
      <c r="B520" s="32"/>
      <c r="C520" s="32"/>
      <c r="D520" s="34"/>
      <c r="E520" s="34"/>
      <c r="F520" s="34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5.75" customHeight="1">
      <c r="A521" s="32"/>
      <c r="B521" s="32"/>
      <c r="C521" s="32"/>
      <c r="D521" s="34"/>
      <c r="E521" s="34"/>
      <c r="F521" s="34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5.75" customHeight="1">
      <c r="A522" s="32"/>
      <c r="B522" s="32"/>
      <c r="C522" s="32"/>
      <c r="D522" s="34"/>
      <c r="E522" s="34"/>
      <c r="F522" s="34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5.75" customHeight="1">
      <c r="A523" s="32"/>
      <c r="B523" s="32"/>
      <c r="C523" s="32"/>
      <c r="D523" s="34"/>
      <c r="E523" s="34"/>
      <c r="F523" s="34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5.75" customHeight="1">
      <c r="A524" s="32"/>
      <c r="B524" s="32"/>
      <c r="C524" s="32"/>
      <c r="D524" s="34"/>
      <c r="E524" s="34"/>
      <c r="F524" s="34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5.75" customHeight="1">
      <c r="A525" s="32"/>
      <c r="B525" s="32"/>
      <c r="C525" s="32"/>
      <c r="D525" s="34"/>
      <c r="E525" s="34"/>
      <c r="F525" s="34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5.75" customHeight="1">
      <c r="A526" s="32"/>
      <c r="B526" s="32"/>
      <c r="C526" s="32"/>
      <c r="D526" s="34"/>
      <c r="E526" s="34"/>
      <c r="F526" s="34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5.75" customHeight="1">
      <c r="A527" s="32"/>
      <c r="B527" s="32"/>
      <c r="C527" s="32"/>
      <c r="D527" s="34"/>
      <c r="E527" s="34"/>
      <c r="F527" s="34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5.75" customHeight="1">
      <c r="A528" s="32"/>
      <c r="B528" s="32"/>
      <c r="C528" s="32"/>
      <c r="D528" s="34"/>
      <c r="E528" s="34"/>
      <c r="F528" s="34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5.75" customHeight="1">
      <c r="A529" s="32"/>
      <c r="B529" s="32"/>
      <c r="C529" s="32"/>
      <c r="D529" s="34"/>
      <c r="E529" s="34"/>
      <c r="F529" s="34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5.75" customHeight="1">
      <c r="A530" s="32"/>
      <c r="B530" s="32"/>
      <c r="C530" s="32"/>
      <c r="D530" s="34"/>
      <c r="E530" s="34"/>
      <c r="F530" s="34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5.75" customHeight="1">
      <c r="A531" s="32"/>
      <c r="B531" s="32"/>
      <c r="C531" s="32"/>
      <c r="D531" s="34"/>
      <c r="E531" s="34"/>
      <c r="F531" s="34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5.75" customHeight="1">
      <c r="A532" s="32"/>
      <c r="B532" s="32"/>
      <c r="C532" s="32"/>
      <c r="D532" s="34"/>
      <c r="E532" s="34"/>
      <c r="F532" s="34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5.75" customHeight="1">
      <c r="A533" s="32"/>
      <c r="B533" s="32"/>
      <c r="C533" s="32"/>
      <c r="D533" s="34"/>
      <c r="E533" s="34"/>
      <c r="F533" s="34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5.75" customHeight="1">
      <c r="A534" s="32"/>
      <c r="B534" s="32"/>
      <c r="C534" s="32"/>
      <c r="D534" s="34"/>
      <c r="E534" s="34"/>
      <c r="F534" s="34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5.75" customHeight="1">
      <c r="A535" s="32"/>
      <c r="B535" s="32"/>
      <c r="C535" s="32"/>
      <c r="D535" s="34"/>
      <c r="E535" s="34"/>
      <c r="F535" s="34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5.75" customHeight="1">
      <c r="A536" s="32"/>
      <c r="B536" s="32"/>
      <c r="C536" s="32"/>
      <c r="D536" s="34"/>
      <c r="E536" s="34"/>
      <c r="F536" s="34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5.75" customHeight="1">
      <c r="A537" s="32"/>
      <c r="B537" s="32"/>
      <c r="C537" s="32"/>
      <c r="D537" s="34"/>
      <c r="E537" s="34"/>
      <c r="F537" s="34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5.75" customHeight="1">
      <c r="A538" s="32"/>
      <c r="B538" s="32"/>
      <c r="C538" s="32"/>
      <c r="D538" s="34"/>
      <c r="E538" s="34"/>
      <c r="F538" s="34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5.75" customHeight="1">
      <c r="A539" s="32"/>
      <c r="B539" s="32"/>
      <c r="C539" s="32"/>
      <c r="D539" s="34"/>
      <c r="E539" s="34"/>
      <c r="F539" s="34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5.75" customHeight="1">
      <c r="A540" s="32"/>
      <c r="B540" s="32"/>
      <c r="C540" s="32"/>
      <c r="D540" s="34"/>
      <c r="E540" s="34"/>
      <c r="F540" s="34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5.75" customHeight="1">
      <c r="A541" s="32"/>
      <c r="B541" s="32"/>
      <c r="C541" s="32"/>
      <c r="D541" s="34"/>
      <c r="E541" s="34"/>
      <c r="F541" s="34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5.75" customHeight="1">
      <c r="A542" s="32"/>
      <c r="B542" s="32"/>
      <c r="C542" s="32"/>
      <c r="D542" s="34"/>
      <c r="E542" s="34"/>
      <c r="F542" s="34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5.75" customHeight="1">
      <c r="A543" s="32"/>
      <c r="B543" s="32"/>
      <c r="C543" s="32"/>
      <c r="D543" s="34"/>
      <c r="E543" s="34"/>
      <c r="F543" s="34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5.75" customHeight="1">
      <c r="A544" s="32"/>
      <c r="B544" s="32"/>
      <c r="C544" s="32"/>
      <c r="D544" s="34"/>
      <c r="E544" s="34"/>
      <c r="F544" s="34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5.75" customHeight="1">
      <c r="A545" s="32"/>
      <c r="B545" s="32"/>
      <c r="C545" s="32"/>
      <c r="D545" s="34"/>
      <c r="E545" s="34"/>
      <c r="F545" s="34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5.75" customHeight="1">
      <c r="A546" s="32"/>
      <c r="B546" s="32"/>
      <c r="C546" s="32"/>
      <c r="D546" s="34"/>
      <c r="E546" s="34"/>
      <c r="F546" s="34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5.75" customHeight="1">
      <c r="A547" s="32"/>
      <c r="B547" s="32"/>
      <c r="C547" s="32"/>
      <c r="D547" s="34"/>
      <c r="E547" s="34"/>
      <c r="F547" s="34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5.75" customHeight="1">
      <c r="A548" s="32"/>
      <c r="B548" s="32"/>
      <c r="C548" s="32"/>
      <c r="D548" s="34"/>
      <c r="E548" s="34"/>
      <c r="F548" s="34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5.75" customHeight="1">
      <c r="A549" s="32"/>
      <c r="B549" s="32"/>
      <c r="C549" s="32"/>
      <c r="D549" s="34"/>
      <c r="E549" s="34"/>
      <c r="F549" s="34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5.75" customHeight="1">
      <c r="A550" s="32"/>
      <c r="B550" s="32"/>
      <c r="C550" s="32"/>
      <c r="D550" s="34"/>
      <c r="E550" s="34"/>
      <c r="F550" s="34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5.75" customHeight="1">
      <c r="A551" s="32"/>
      <c r="B551" s="32"/>
      <c r="C551" s="32"/>
      <c r="D551" s="34"/>
      <c r="E551" s="34"/>
      <c r="F551" s="34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5.75" customHeight="1">
      <c r="A552" s="32"/>
      <c r="B552" s="32"/>
      <c r="C552" s="32"/>
      <c r="D552" s="34"/>
      <c r="E552" s="34"/>
      <c r="F552" s="34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5.75" customHeight="1">
      <c r="A553" s="32"/>
      <c r="B553" s="32"/>
      <c r="C553" s="32"/>
      <c r="D553" s="34"/>
      <c r="E553" s="34"/>
      <c r="F553" s="34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5.75" customHeight="1">
      <c r="A554" s="32"/>
      <c r="B554" s="32"/>
      <c r="C554" s="32"/>
      <c r="D554" s="34"/>
      <c r="E554" s="34"/>
      <c r="F554" s="34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5.75" customHeight="1">
      <c r="A555" s="32"/>
      <c r="B555" s="32"/>
      <c r="C555" s="32"/>
      <c r="D555" s="34"/>
      <c r="E555" s="34"/>
      <c r="F555" s="34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5.75" customHeight="1">
      <c r="A556" s="32"/>
      <c r="B556" s="32"/>
      <c r="C556" s="32"/>
      <c r="D556" s="34"/>
      <c r="E556" s="34"/>
      <c r="F556" s="34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5.75" customHeight="1">
      <c r="A557" s="32"/>
      <c r="B557" s="32"/>
      <c r="C557" s="32"/>
      <c r="D557" s="34"/>
      <c r="E557" s="34"/>
      <c r="F557" s="34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5.75" customHeight="1">
      <c r="A558" s="32"/>
      <c r="B558" s="32"/>
      <c r="C558" s="32"/>
      <c r="D558" s="34"/>
      <c r="E558" s="34"/>
      <c r="F558" s="34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5.75" customHeight="1">
      <c r="A559" s="32"/>
      <c r="B559" s="32"/>
      <c r="C559" s="32"/>
      <c r="D559" s="34"/>
      <c r="E559" s="34"/>
      <c r="F559" s="34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5.75" customHeight="1">
      <c r="A560" s="32"/>
      <c r="B560" s="32"/>
      <c r="C560" s="32"/>
      <c r="D560" s="34"/>
      <c r="E560" s="34"/>
      <c r="F560" s="34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5.75" customHeight="1">
      <c r="A561" s="32"/>
      <c r="B561" s="32"/>
      <c r="C561" s="32"/>
      <c r="D561" s="34"/>
      <c r="E561" s="34"/>
      <c r="F561" s="34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5.75" customHeight="1">
      <c r="A562" s="32"/>
      <c r="B562" s="32"/>
      <c r="C562" s="32"/>
      <c r="D562" s="34"/>
      <c r="E562" s="34"/>
      <c r="F562" s="34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5.75" customHeight="1">
      <c r="A563" s="32"/>
      <c r="B563" s="32"/>
      <c r="C563" s="32"/>
      <c r="D563" s="34"/>
      <c r="E563" s="34"/>
      <c r="F563" s="34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5.75" customHeight="1">
      <c r="A564" s="32"/>
      <c r="B564" s="32"/>
      <c r="C564" s="32"/>
      <c r="D564" s="34"/>
      <c r="E564" s="34"/>
      <c r="F564" s="34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5.75" customHeight="1">
      <c r="A565" s="32"/>
      <c r="B565" s="32"/>
      <c r="C565" s="32"/>
      <c r="D565" s="34"/>
      <c r="E565" s="34"/>
      <c r="F565" s="34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5.75" customHeight="1">
      <c r="A566" s="32"/>
      <c r="B566" s="32"/>
      <c r="C566" s="32"/>
      <c r="D566" s="34"/>
      <c r="E566" s="34"/>
      <c r="F566" s="34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5.75" customHeight="1">
      <c r="A567" s="32"/>
      <c r="B567" s="32"/>
      <c r="C567" s="32"/>
      <c r="D567" s="34"/>
      <c r="E567" s="34"/>
      <c r="F567" s="34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5.75" customHeight="1">
      <c r="A568" s="32"/>
      <c r="B568" s="32"/>
      <c r="C568" s="32"/>
      <c r="D568" s="34"/>
      <c r="E568" s="34"/>
      <c r="F568" s="34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5.75" customHeight="1">
      <c r="A569" s="32"/>
      <c r="B569" s="32"/>
      <c r="C569" s="32"/>
      <c r="D569" s="34"/>
      <c r="E569" s="34"/>
      <c r="F569" s="34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5.75" customHeight="1">
      <c r="A570" s="32"/>
      <c r="B570" s="32"/>
      <c r="C570" s="32"/>
      <c r="D570" s="34"/>
      <c r="E570" s="34"/>
      <c r="F570" s="34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5.75" customHeight="1">
      <c r="A571" s="32"/>
      <c r="B571" s="32"/>
      <c r="C571" s="32"/>
      <c r="D571" s="34"/>
      <c r="E571" s="34"/>
      <c r="F571" s="34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5.75" customHeight="1">
      <c r="A572" s="32"/>
      <c r="B572" s="32"/>
      <c r="C572" s="32"/>
      <c r="D572" s="34"/>
      <c r="E572" s="34"/>
      <c r="F572" s="34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5.75" customHeight="1">
      <c r="A573" s="32"/>
      <c r="B573" s="32"/>
      <c r="C573" s="32"/>
      <c r="D573" s="34"/>
      <c r="E573" s="34"/>
      <c r="F573" s="34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5.75" customHeight="1">
      <c r="A574" s="32"/>
      <c r="B574" s="32"/>
      <c r="C574" s="32"/>
      <c r="D574" s="34"/>
      <c r="E574" s="34"/>
      <c r="F574" s="34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5.75" customHeight="1">
      <c r="A575" s="32"/>
      <c r="B575" s="32"/>
      <c r="C575" s="32"/>
      <c r="D575" s="34"/>
      <c r="E575" s="34"/>
      <c r="F575" s="34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5.75" customHeight="1">
      <c r="A576" s="32"/>
      <c r="B576" s="32"/>
      <c r="C576" s="32"/>
      <c r="D576" s="34"/>
      <c r="E576" s="34"/>
      <c r="F576" s="34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5.75" customHeight="1">
      <c r="A577" s="32"/>
      <c r="B577" s="32"/>
      <c r="C577" s="32"/>
      <c r="D577" s="34"/>
      <c r="E577" s="34"/>
      <c r="F577" s="34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5.75" customHeight="1">
      <c r="A578" s="32"/>
      <c r="B578" s="32"/>
      <c r="C578" s="32"/>
      <c r="D578" s="34"/>
      <c r="E578" s="34"/>
      <c r="F578" s="34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5.75" customHeight="1">
      <c r="A579" s="32"/>
      <c r="B579" s="32"/>
      <c r="C579" s="32"/>
      <c r="D579" s="34"/>
      <c r="E579" s="34"/>
      <c r="F579" s="34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5.75" customHeight="1">
      <c r="A580" s="32"/>
      <c r="B580" s="32"/>
      <c r="C580" s="32"/>
      <c r="D580" s="34"/>
      <c r="E580" s="34"/>
      <c r="F580" s="34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5.75" customHeight="1">
      <c r="A581" s="32"/>
      <c r="B581" s="32"/>
      <c r="C581" s="32"/>
      <c r="D581" s="34"/>
      <c r="E581" s="34"/>
      <c r="F581" s="34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5.75" customHeight="1">
      <c r="A582" s="32"/>
      <c r="B582" s="32"/>
      <c r="C582" s="32"/>
      <c r="D582" s="34"/>
      <c r="E582" s="34"/>
      <c r="F582" s="34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5.75" customHeight="1">
      <c r="A583" s="32"/>
      <c r="B583" s="32"/>
      <c r="C583" s="32"/>
      <c r="D583" s="34"/>
      <c r="E583" s="34"/>
      <c r="F583" s="34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5.75" customHeight="1">
      <c r="A584" s="32"/>
      <c r="B584" s="32"/>
      <c r="C584" s="32"/>
      <c r="D584" s="34"/>
      <c r="E584" s="34"/>
      <c r="F584" s="34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5.75" customHeight="1">
      <c r="A585" s="32"/>
      <c r="B585" s="32"/>
      <c r="C585" s="32"/>
      <c r="D585" s="34"/>
      <c r="E585" s="34"/>
      <c r="F585" s="34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5.75" customHeight="1">
      <c r="A586" s="32"/>
      <c r="B586" s="32"/>
      <c r="C586" s="32"/>
      <c r="D586" s="34"/>
      <c r="E586" s="34"/>
      <c r="F586" s="34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5.75" customHeight="1">
      <c r="A587" s="32"/>
      <c r="B587" s="32"/>
      <c r="C587" s="32"/>
      <c r="D587" s="34"/>
      <c r="E587" s="34"/>
      <c r="F587" s="34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5.75" customHeight="1">
      <c r="A588" s="32"/>
      <c r="B588" s="32"/>
      <c r="C588" s="32"/>
      <c r="D588" s="34"/>
      <c r="E588" s="34"/>
      <c r="F588" s="34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5.75" customHeight="1">
      <c r="A589" s="32"/>
      <c r="B589" s="32"/>
      <c r="C589" s="32"/>
      <c r="D589" s="34"/>
      <c r="E589" s="34"/>
      <c r="F589" s="34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5.75" customHeight="1">
      <c r="A590" s="32"/>
      <c r="B590" s="32"/>
      <c r="C590" s="32"/>
      <c r="D590" s="34"/>
      <c r="E590" s="34"/>
      <c r="F590" s="34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5.75" customHeight="1">
      <c r="A591" s="32"/>
      <c r="B591" s="32"/>
      <c r="C591" s="32"/>
      <c r="D591" s="34"/>
      <c r="E591" s="34"/>
      <c r="F591" s="34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5.75" customHeight="1">
      <c r="A592" s="32"/>
      <c r="B592" s="32"/>
      <c r="C592" s="32"/>
      <c r="D592" s="34"/>
      <c r="E592" s="34"/>
      <c r="F592" s="34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5.75" customHeight="1">
      <c r="A593" s="32"/>
      <c r="B593" s="32"/>
      <c r="C593" s="32"/>
      <c r="D593" s="34"/>
      <c r="E593" s="34"/>
      <c r="F593" s="34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5.75" customHeight="1">
      <c r="A594" s="32"/>
      <c r="B594" s="32"/>
      <c r="C594" s="32"/>
      <c r="D594" s="34"/>
      <c r="E594" s="34"/>
      <c r="F594" s="34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5.75" customHeight="1">
      <c r="A595" s="32"/>
      <c r="B595" s="32"/>
      <c r="C595" s="32"/>
      <c r="D595" s="34"/>
      <c r="E595" s="34"/>
      <c r="F595" s="34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5.75" customHeight="1">
      <c r="A596" s="32"/>
      <c r="B596" s="32"/>
      <c r="C596" s="32"/>
      <c r="D596" s="34"/>
      <c r="E596" s="34"/>
      <c r="F596" s="34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5.75" customHeight="1">
      <c r="A597" s="32"/>
      <c r="B597" s="32"/>
      <c r="C597" s="32"/>
      <c r="D597" s="34"/>
      <c r="E597" s="34"/>
      <c r="F597" s="34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5.75" customHeight="1">
      <c r="A598" s="32"/>
      <c r="B598" s="32"/>
      <c r="C598" s="32"/>
      <c r="D598" s="34"/>
      <c r="E598" s="34"/>
      <c r="F598" s="34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5.75" customHeight="1">
      <c r="A599" s="32"/>
      <c r="B599" s="32"/>
      <c r="C599" s="32"/>
      <c r="D599" s="34"/>
      <c r="E599" s="34"/>
      <c r="F599" s="34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5.75" customHeight="1">
      <c r="A600" s="32"/>
      <c r="B600" s="32"/>
      <c r="C600" s="32"/>
      <c r="D600" s="34"/>
      <c r="E600" s="34"/>
      <c r="F600" s="34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5.75" customHeight="1">
      <c r="A601" s="32"/>
      <c r="B601" s="32"/>
      <c r="C601" s="32"/>
      <c r="D601" s="34"/>
      <c r="E601" s="34"/>
      <c r="F601" s="34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5.75" customHeight="1">
      <c r="A602" s="32"/>
      <c r="B602" s="32"/>
      <c r="C602" s="32"/>
      <c r="D602" s="34"/>
      <c r="E602" s="34"/>
      <c r="F602" s="34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5.75" customHeight="1">
      <c r="A603" s="32"/>
      <c r="B603" s="32"/>
      <c r="C603" s="32"/>
      <c r="D603" s="34"/>
      <c r="E603" s="34"/>
      <c r="F603" s="34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5.75" customHeight="1">
      <c r="A604" s="32"/>
      <c r="B604" s="32"/>
      <c r="C604" s="32"/>
      <c r="D604" s="34"/>
      <c r="E604" s="34"/>
      <c r="F604" s="34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5.75" customHeight="1">
      <c r="A605" s="32"/>
      <c r="B605" s="32"/>
      <c r="C605" s="32"/>
      <c r="D605" s="34"/>
      <c r="E605" s="34"/>
      <c r="F605" s="34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5.75" customHeight="1">
      <c r="A606" s="32"/>
      <c r="B606" s="32"/>
      <c r="C606" s="32"/>
      <c r="D606" s="34"/>
      <c r="E606" s="34"/>
      <c r="F606" s="34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5.75" customHeight="1">
      <c r="A607" s="32"/>
      <c r="B607" s="32"/>
      <c r="C607" s="32"/>
      <c r="D607" s="34"/>
      <c r="E607" s="34"/>
      <c r="F607" s="34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5.75" customHeight="1">
      <c r="A608" s="32"/>
      <c r="B608" s="32"/>
      <c r="C608" s="32"/>
      <c r="D608" s="34"/>
      <c r="E608" s="34"/>
      <c r="F608" s="34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5.75" customHeight="1">
      <c r="A609" s="32"/>
      <c r="B609" s="32"/>
      <c r="C609" s="32"/>
      <c r="D609" s="34"/>
      <c r="E609" s="34"/>
      <c r="F609" s="34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5.75" customHeight="1">
      <c r="A610" s="32"/>
      <c r="B610" s="32"/>
      <c r="C610" s="32"/>
      <c r="D610" s="34"/>
      <c r="E610" s="34"/>
      <c r="F610" s="34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5.75" customHeight="1">
      <c r="A611" s="32"/>
      <c r="B611" s="32"/>
      <c r="C611" s="32"/>
      <c r="D611" s="34"/>
      <c r="E611" s="34"/>
      <c r="F611" s="34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5.75" customHeight="1">
      <c r="A612" s="32"/>
      <c r="B612" s="32"/>
      <c r="C612" s="32"/>
      <c r="D612" s="34"/>
      <c r="E612" s="34"/>
      <c r="F612" s="34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5.75" customHeight="1">
      <c r="A613" s="32"/>
      <c r="B613" s="32"/>
      <c r="C613" s="32"/>
      <c r="D613" s="34"/>
      <c r="E613" s="34"/>
      <c r="F613" s="34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5.75" customHeight="1">
      <c r="A614" s="32"/>
      <c r="B614" s="32"/>
      <c r="C614" s="32"/>
      <c r="D614" s="34"/>
      <c r="E614" s="34"/>
      <c r="F614" s="34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5.75" customHeight="1">
      <c r="A615" s="32"/>
      <c r="B615" s="32"/>
      <c r="C615" s="32"/>
      <c r="D615" s="34"/>
      <c r="E615" s="34"/>
      <c r="F615" s="34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5.75" customHeight="1">
      <c r="A616" s="32"/>
      <c r="B616" s="32"/>
      <c r="C616" s="32"/>
      <c r="D616" s="34"/>
      <c r="E616" s="34"/>
      <c r="F616" s="34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5.75" customHeight="1">
      <c r="A617" s="32"/>
      <c r="B617" s="32"/>
      <c r="C617" s="32"/>
      <c r="D617" s="34"/>
      <c r="E617" s="34"/>
      <c r="F617" s="34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5.75" customHeight="1">
      <c r="A618" s="32"/>
      <c r="B618" s="32"/>
      <c r="C618" s="32"/>
      <c r="D618" s="34"/>
      <c r="E618" s="34"/>
      <c r="F618" s="34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5.75" customHeight="1">
      <c r="A619" s="32"/>
      <c r="B619" s="32"/>
      <c r="C619" s="32"/>
      <c r="D619" s="34"/>
      <c r="E619" s="34"/>
      <c r="F619" s="34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5.75" customHeight="1">
      <c r="A620" s="32"/>
      <c r="B620" s="32"/>
      <c r="C620" s="32"/>
      <c r="D620" s="34"/>
      <c r="E620" s="34"/>
      <c r="F620" s="34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5.75" customHeight="1">
      <c r="A621" s="32"/>
      <c r="B621" s="32"/>
      <c r="C621" s="32"/>
      <c r="D621" s="34"/>
      <c r="E621" s="34"/>
      <c r="F621" s="34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5.75" customHeight="1">
      <c r="A622" s="32"/>
      <c r="B622" s="32"/>
      <c r="C622" s="32"/>
      <c r="D622" s="34"/>
      <c r="E622" s="34"/>
      <c r="F622" s="34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5.75" customHeight="1">
      <c r="A623" s="32"/>
      <c r="B623" s="32"/>
      <c r="C623" s="32"/>
      <c r="D623" s="34"/>
      <c r="E623" s="34"/>
      <c r="F623" s="34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5.75" customHeight="1">
      <c r="A624" s="32"/>
      <c r="B624" s="32"/>
      <c r="C624" s="32"/>
      <c r="D624" s="34"/>
      <c r="E624" s="34"/>
      <c r="F624" s="34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5.75" customHeight="1">
      <c r="A625" s="32"/>
      <c r="B625" s="32"/>
      <c r="C625" s="32"/>
      <c r="D625" s="34"/>
      <c r="E625" s="34"/>
      <c r="F625" s="34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5.75" customHeight="1">
      <c r="A626" s="32"/>
      <c r="B626" s="32"/>
      <c r="C626" s="32"/>
      <c r="D626" s="34"/>
      <c r="E626" s="34"/>
      <c r="F626" s="34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5.75" customHeight="1">
      <c r="A627" s="32"/>
      <c r="B627" s="32"/>
      <c r="C627" s="32"/>
      <c r="D627" s="34"/>
      <c r="E627" s="34"/>
      <c r="F627" s="34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5.75" customHeight="1">
      <c r="A628" s="32"/>
      <c r="B628" s="32"/>
      <c r="C628" s="32"/>
      <c r="D628" s="34"/>
      <c r="E628" s="34"/>
      <c r="F628" s="34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5.75" customHeight="1">
      <c r="A629" s="32"/>
      <c r="B629" s="32"/>
      <c r="C629" s="32"/>
      <c r="D629" s="34"/>
      <c r="E629" s="34"/>
      <c r="F629" s="34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5.75" customHeight="1">
      <c r="A630" s="32"/>
      <c r="B630" s="32"/>
      <c r="C630" s="32"/>
      <c r="D630" s="34"/>
      <c r="E630" s="34"/>
      <c r="F630" s="34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5.75" customHeight="1">
      <c r="A631" s="32"/>
      <c r="B631" s="32"/>
      <c r="C631" s="32"/>
      <c r="D631" s="34"/>
      <c r="E631" s="34"/>
      <c r="F631" s="34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5.75" customHeight="1">
      <c r="A632" s="32"/>
      <c r="B632" s="32"/>
      <c r="C632" s="32"/>
      <c r="D632" s="34"/>
      <c r="E632" s="34"/>
      <c r="F632" s="34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5.75" customHeight="1">
      <c r="A633" s="32"/>
      <c r="B633" s="32"/>
      <c r="C633" s="32"/>
      <c r="D633" s="34"/>
      <c r="E633" s="34"/>
      <c r="F633" s="34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5.75" customHeight="1">
      <c r="A634" s="32"/>
      <c r="B634" s="32"/>
      <c r="C634" s="32"/>
      <c r="D634" s="34"/>
      <c r="E634" s="34"/>
      <c r="F634" s="34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5.75" customHeight="1">
      <c r="A635" s="32"/>
      <c r="B635" s="32"/>
      <c r="C635" s="32"/>
      <c r="D635" s="34"/>
      <c r="E635" s="34"/>
      <c r="F635" s="34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5.75" customHeight="1">
      <c r="A636" s="32"/>
      <c r="B636" s="32"/>
      <c r="C636" s="32"/>
      <c r="D636" s="34"/>
      <c r="E636" s="34"/>
      <c r="F636" s="34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5.75" customHeight="1">
      <c r="A637" s="32"/>
      <c r="B637" s="32"/>
      <c r="C637" s="32"/>
      <c r="D637" s="34"/>
      <c r="E637" s="34"/>
      <c r="F637" s="34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5.75" customHeight="1">
      <c r="A638" s="32"/>
      <c r="B638" s="32"/>
      <c r="C638" s="32"/>
      <c r="D638" s="34"/>
      <c r="E638" s="34"/>
      <c r="F638" s="34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5.75" customHeight="1">
      <c r="A639" s="32"/>
      <c r="B639" s="32"/>
      <c r="C639" s="32"/>
      <c r="D639" s="34"/>
      <c r="E639" s="34"/>
      <c r="F639" s="34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5.75" customHeight="1">
      <c r="A640" s="32"/>
      <c r="B640" s="32"/>
      <c r="C640" s="32"/>
      <c r="D640" s="34"/>
      <c r="E640" s="34"/>
      <c r="F640" s="34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5.75" customHeight="1">
      <c r="A641" s="32"/>
      <c r="B641" s="32"/>
      <c r="C641" s="32"/>
      <c r="D641" s="34"/>
      <c r="E641" s="34"/>
      <c r="F641" s="34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5.75" customHeight="1">
      <c r="A642" s="32"/>
      <c r="B642" s="32"/>
      <c r="C642" s="32"/>
      <c r="D642" s="34"/>
      <c r="E642" s="34"/>
      <c r="F642" s="34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5.75" customHeight="1">
      <c r="A643" s="32"/>
      <c r="B643" s="32"/>
      <c r="C643" s="32"/>
      <c r="D643" s="34"/>
      <c r="E643" s="34"/>
      <c r="F643" s="34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5.75" customHeight="1">
      <c r="A644" s="32"/>
      <c r="B644" s="32"/>
      <c r="C644" s="32"/>
      <c r="D644" s="34"/>
      <c r="E644" s="34"/>
      <c r="F644" s="34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5.75" customHeight="1">
      <c r="A645" s="32"/>
      <c r="B645" s="32"/>
      <c r="C645" s="32"/>
      <c r="D645" s="34"/>
      <c r="E645" s="34"/>
      <c r="F645" s="34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5.75" customHeight="1">
      <c r="A646" s="32"/>
      <c r="B646" s="32"/>
      <c r="C646" s="32"/>
      <c r="D646" s="34"/>
      <c r="E646" s="34"/>
      <c r="F646" s="34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5.75" customHeight="1">
      <c r="A647" s="32"/>
      <c r="B647" s="32"/>
      <c r="C647" s="32"/>
      <c r="D647" s="34"/>
      <c r="E647" s="34"/>
      <c r="F647" s="34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5.75" customHeight="1">
      <c r="A648" s="32"/>
      <c r="B648" s="32"/>
      <c r="C648" s="32"/>
      <c r="D648" s="34"/>
      <c r="E648" s="34"/>
      <c r="F648" s="34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5.75" customHeight="1">
      <c r="A649" s="32"/>
      <c r="B649" s="32"/>
      <c r="C649" s="32"/>
      <c r="D649" s="34"/>
      <c r="E649" s="34"/>
      <c r="F649" s="34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5.75" customHeight="1">
      <c r="A650" s="32"/>
      <c r="B650" s="32"/>
      <c r="C650" s="32"/>
      <c r="D650" s="34"/>
      <c r="E650" s="34"/>
      <c r="F650" s="34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5.75" customHeight="1">
      <c r="A651" s="32"/>
      <c r="B651" s="32"/>
      <c r="C651" s="32"/>
      <c r="D651" s="34"/>
      <c r="E651" s="34"/>
      <c r="F651" s="34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5.75" customHeight="1">
      <c r="A652" s="32"/>
      <c r="B652" s="32"/>
      <c r="C652" s="32"/>
      <c r="D652" s="34"/>
      <c r="E652" s="34"/>
      <c r="F652" s="34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5.75" customHeight="1">
      <c r="A653" s="32"/>
      <c r="B653" s="32"/>
      <c r="C653" s="32"/>
      <c r="D653" s="34"/>
      <c r="E653" s="34"/>
      <c r="F653" s="34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5.75" customHeight="1">
      <c r="A654" s="32"/>
      <c r="B654" s="32"/>
      <c r="C654" s="32"/>
      <c r="D654" s="34"/>
      <c r="E654" s="34"/>
      <c r="F654" s="34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5.75" customHeight="1">
      <c r="A655" s="32"/>
      <c r="B655" s="32"/>
      <c r="C655" s="32"/>
      <c r="D655" s="34"/>
      <c r="E655" s="34"/>
      <c r="F655" s="34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5.75" customHeight="1">
      <c r="A656" s="32"/>
      <c r="B656" s="32"/>
      <c r="C656" s="32"/>
      <c r="D656" s="34"/>
      <c r="E656" s="34"/>
      <c r="F656" s="34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5.75" customHeight="1">
      <c r="A657" s="32"/>
      <c r="B657" s="32"/>
      <c r="C657" s="32"/>
      <c r="D657" s="34"/>
      <c r="E657" s="34"/>
      <c r="F657" s="34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5.75" customHeight="1">
      <c r="A658" s="32"/>
      <c r="B658" s="32"/>
      <c r="C658" s="32"/>
      <c r="D658" s="34"/>
      <c r="E658" s="34"/>
      <c r="F658" s="34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5.75" customHeight="1">
      <c r="A659" s="32"/>
      <c r="B659" s="32"/>
      <c r="C659" s="32"/>
      <c r="D659" s="34"/>
      <c r="E659" s="34"/>
      <c r="F659" s="34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5.75" customHeight="1">
      <c r="A660" s="32"/>
      <c r="B660" s="32"/>
      <c r="C660" s="32"/>
      <c r="D660" s="34"/>
      <c r="E660" s="34"/>
      <c r="F660" s="34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5.75" customHeight="1">
      <c r="A661" s="32"/>
      <c r="B661" s="32"/>
      <c r="C661" s="32"/>
      <c r="D661" s="34"/>
      <c r="E661" s="34"/>
      <c r="F661" s="34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5.75" customHeight="1">
      <c r="A662" s="32"/>
      <c r="B662" s="32"/>
      <c r="C662" s="32"/>
      <c r="D662" s="34"/>
      <c r="E662" s="34"/>
      <c r="F662" s="34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5.75" customHeight="1">
      <c r="A663" s="32"/>
      <c r="B663" s="32"/>
      <c r="C663" s="32"/>
      <c r="D663" s="34"/>
      <c r="E663" s="34"/>
      <c r="F663" s="34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5.75" customHeight="1">
      <c r="A664" s="32"/>
      <c r="B664" s="32"/>
      <c r="C664" s="32"/>
      <c r="D664" s="34"/>
      <c r="E664" s="34"/>
      <c r="F664" s="34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5.75" customHeight="1">
      <c r="A665" s="32"/>
      <c r="B665" s="32"/>
      <c r="C665" s="32"/>
      <c r="D665" s="34"/>
      <c r="E665" s="34"/>
      <c r="F665" s="34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5.75" customHeight="1">
      <c r="A666" s="32"/>
      <c r="B666" s="32"/>
      <c r="C666" s="32"/>
      <c r="D666" s="34"/>
      <c r="E666" s="34"/>
      <c r="F666" s="34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5.75" customHeight="1">
      <c r="A667" s="32"/>
      <c r="B667" s="32"/>
      <c r="C667" s="32"/>
      <c r="D667" s="34"/>
      <c r="E667" s="34"/>
      <c r="F667" s="34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5.75" customHeight="1">
      <c r="A668" s="32"/>
      <c r="B668" s="32"/>
      <c r="C668" s="32"/>
      <c r="D668" s="34"/>
      <c r="E668" s="34"/>
      <c r="F668" s="34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5.75" customHeight="1">
      <c r="A669" s="32"/>
      <c r="B669" s="32"/>
      <c r="C669" s="32"/>
      <c r="D669" s="34"/>
      <c r="E669" s="34"/>
      <c r="F669" s="34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5.75" customHeight="1">
      <c r="A670" s="32"/>
      <c r="B670" s="32"/>
      <c r="C670" s="32"/>
      <c r="D670" s="34"/>
      <c r="E670" s="34"/>
      <c r="F670" s="34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5.75" customHeight="1">
      <c r="A671" s="32"/>
      <c r="B671" s="32"/>
      <c r="C671" s="32"/>
      <c r="D671" s="34"/>
      <c r="E671" s="34"/>
      <c r="F671" s="34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5.75" customHeight="1">
      <c r="A672" s="32"/>
      <c r="B672" s="32"/>
      <c r="C672" s="32"/>
      <c r="D672" s="34"/>
      <c r="E672" s="34"/>
      <c r="F672" s="34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5.75" customHeight="1">
      <c r="A673" s="32"/>
      <c r="B673" s="32"/>
      <c r="C673" s="32"/>
      <c r="D673" s="34"/>
      <c r="E673" s="34"/>
      <c r="F673" s="34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5.75" customHeight="1">
      <c r="A674" s="32"/>
      <c r="B674" s="32"/>
      <c r="C674" s="32"/>
      <c r="D674" s="34"/>
      <c r="E674" s="34"/>
      <c r="F674" s="34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5.75" customHeight="1">
      <c r="A675" s="32"/>
      <c r="B675" s="32"/>
      <c r="C675" s="32"/>
      <c r="D675" s="34"/>
      <c r="E675" s="34"/>
      <c r="F675" s="34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5.75" customHeight="1">
      <c r="A676" s="32"/>
      <c r="B676" s="32"/>
      <c r="C676" s="32"/>
      <c r="D676" s="34"/>
      <c r="E676" s="34"/>
      <c r="F676" s="34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5.75" customHeight="1">
      <c r="A677" s="32"/>
      <c r="B677" s="32"/>
      <c r="C677" s="32"/>
      <c r="D677" s="34"/>
      <c r="E677" s="34"/>
      <c r="F677" s="34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5.75" customHeight="1">
      <c r="A678" s="32"/>
      <c r="B678" s="32"/>
      <c r="C678" s="32"/>
      <c r="D678" s="34"/>
      <c r="E678" s="34"/>
      <c r="F678" s="34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5.75" customHeight="1">
      <c r="A679" s="32"/>
      <c r="B679" s="32"/>
      <c r="C679" s="32"/>
      <c r="D679" s="34"/>
      <c r="E679" s="34"/>
      <c r="F679" s="34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5.75" customHeight="1">
      <c r="A680" s="32"/>
      <c r="B680" s="32"/>
      <c r="C680" s="32"/>
      <c r="D680" s="34"/>
      <c r="E680" s="34"/>
      <c r="F680" s="34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5.75" customHeight="1">
      <c r="A681" s="32"/>
      <c r="B681" s="32"/>
      <c r="C681" s="32"/>
      <c r="D681" s="34"/>
      <c r="E681" s="34"/>
      <c r="F681" s="34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5.75" customHeight="1">
      <c r="A682" s="32"/>
      <c r="B682" s="32"/>
      <c r="C682" s="32"/>
      <c r="D682" s="34"/>
      <c r="E682" s="34"/>
      <c r="F682" s="34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5.75" customHeight="1">
      <c r="A683" s="32"/>
      <c r="B683" s="32"/>
      <c r="C683" s="32"/>
      <c r="D683" s="34"/>
      <c r="E683" s="34"/>
      <c r="F683" s="34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5.75" customHeight="1">
      <c r="A684" s="32"/>
      <c r="B684" s="32"/>
      <c r="C684" s="32"/>
      <c r="D684" s="34"/>
      <c r="E684" s="34"/>
      <c r="F684" s="34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5.75" customHeight="1">
      <c r="A685" s="32"/>
      <c r="B685" s="32"/>
      <c r="C685" s="32"/>
      <c r="D685" s="34"/>
      <c r="E685" s="34"/>
      <c r="F685" s="34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5.75" customHeight="1">
      <c r="A686" s="32"/>
      <c r="B686" s="32"/>
      <c r="C686" s="32"/>
      <c r="D686" s="34"/>
      <c r="E686" s="34"/>
      <c r="F686" s="34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5.75" customHeight="1">
      <c r="A687" s="32"/>
      <c r="B687" s="32"/>
      <c r="C687" s="32"/>
      <c r="D687" s="34"/>
      <c r="E687" s="34"/>
      <c r="F687" s="34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5.75" customHeight="1">
      <c r="A688" s="32"/>
      <c r="B688" s="32"/>
      <c r="C688" s="32"/>
      <c r="D688" s="34"/>
      <c r="E688" s="34"/>
      <c r="F688" s="34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5.75" customHeight="1">
      <c r="A689" s="32"/>
      <c r="B689" s="32"/>
      <c r="C689" s="32"/>
      <c r="D689" s="34"/>
      <c r="E689" s="34"/>
      <c r="F689" s="34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5.75" customHeight="1">
      <c r="A690" s="32"/>
      <c r="B690" s="32"/>
      <c r="C690" s="32"/>
      <c r="D690" s="34"/>
      <c r="E690" s="34"/>
      <c r="F690" s="34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5.75" customHeight="1">
      <c r="A691" s="32"/>
      <c r="B691" s="32"/>
      <c r="C691" s="32"/>
      <c r="D691" s="34"/>
      <c r="E691" s="34"/>
      <c r="F691" s="34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5.75" customHeight="1">
      <c r="A692" s="32"/>
      <c r="B692" s="32"/>
      <c r="C692" s="32"/>
      <c r="D692" s="34"/>
      <c r="E692" s="34"/>
      <c r="F692" s="34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5.75" customHeight="1">
      <c r="A693" s="32"/>
      <c r="B693" s="32"/>
      <c r="C693" s="32"/>
      <c r="D693" s="34"/>
      <c r="E693" s="34"/>
      <c r="F693" s="34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5.75" customHeight="1">
      <c r="A694" s="32"/>
      <c r="B694" s="32"/>
      <c r="C694" s="32"/>
      <c r="D694" s="34"/>
      <c r="E694" s="34"/>
      <c r="F694" s="34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5.75" customHeight="1">
      <c r="A695" s="32"/>
      <c r="B695" s="32"/>
      <c r="C695" s="32"/>
      <c r="D695" s="34"/>
      <c r="E695" s="34"/>
      <c r="F695" s="34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5.75" customHeight="1">
      <c r="A696" s="32"/>
      <c r="B696" s="32"/>
      <c r="C696" s="32"/>
      <c r="D696" s="34"/>
      <c r="E696" s="34"/>
      <c r="F696" s="34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5.75" customHeight="1">
      <c r="A697" s="32"/>
      <c r="B697" s="32"/>
      <c r="C697" s="32"/>
      <c r="D697" s="34"/>
      <c r="E697" s="34"/>
      <c r="F697" s="34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5.75" customHeight="1">
      <c r="A698" s="32"/>
      <c r="B698" s="32"/>
      <c r="C698" s="32"/>
      <c r="D698" s="34"/>
      <c r="E698" s="34"/>
      <c r="F698" s="34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5.75" customHeight="1">
      <c r="A699" s="32"/>
      <c r="B699" s="32"/>
      <c r="C699" s="32"/>
      <c r="D699" s="34"/>
      <c r="E699" s="34"/>
      <c r="F699" s="34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5.75" customHeight="1">
      <c r="A700" s="32"/>
      <c r="B700" s="32"/>
      <c r="C700" s="32"/>
      <c r="D700" s="34"/>
      <c r="E700" s="34"/>
      <c r="F700" s="34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5.75" customHeight="1">
      <c r="A701" s="32"/>
      <c r="B701" s="32"/>
      <c r="C701" s="32"/>
      <c r="D701" s="34"/>
      <c r="E701" s="34"/>
      <c r="F701" s="34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5.75" customHeight="1">
      <c r="A702" s="32"/>
      <c r="B702" s="32"/>
      <c r="C702" s="32"/>
      <c r="D702" s="34"/>
      <c r="E702" s="34"/>
      <c r="F702" s="34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5.75" customHeight="1">
      <c r="A703" s="32"/>
      <c r="B703" s="32"/>
      <c r="C703" s="32"/>
      <c r="D703" s="34"/>
      <c r="E703" s="34"/>
      <c r="F703" s="34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5.75" customHeight="1">
      <c r="A704" s="32"/>
      <c r="B704" s="32"/>
      <c r="C704" s="32"/>
      <c r="D704" s="34"/>
      <c r="E704" s="34"/>
      <c r="F704" s="34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5.75" customHeight="1">
      <c r="A705" s="32"/>
      <c r="B705" s="32"/>
      <c r="C705" s="32"/>
      <c r="D705" s="34"/>
      <c r="E705" s="34"/>
      <c r="F705" s="34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5.75" customHeight="1">
      <c r="A706" s="32"/>
      <c r="B706" s="32"/>
      <c r="C706" s="32"/>
      <c r="D706" s="34"/>
      <c r="E706" s="34"/>
      <c r="F706" s="34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5.75" customHeight="1">
      <c r="A707" s="32"/>
      <c r="B707" s="32"/>
      <c r="C707" s="32"/>
      <c r="D707" s="34"/>
      <c r="E707" s="34"/>
      <c r="F707" s="34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5.75" customHeight="1">
      <c r="A708" s="32"/>
      <c r="B708" s="32"/>
      <c r="C708" s="32"/>
      <c r="D708" s="34"/>
      <c r="E708" s="34"/>
      <c r="F708" s="34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5.75" customHeight="1">
      <c r="A709" s="32"/>
      <c r="B709" s="32"/>
      <c r="C709" s="32"/>
      <c r="D709" s="34"/>
      <c r="E709" s="34"/>
      <c r="F709" s="34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5.75" customHeight="1">
      <c r="A710" s="32"/>
      <c r="B710" s="32"/>
      <c r="C710" s="32"/>
      <c r="D710" s="34"/>
      <c r="E710" s="34"/>
      <c r="F710" s="34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5.75" customHeight="1">
      <c r="A711" s="32"/>
      <c r="B711" s="32"/>
      <c r="C711" s="32"/>
      <c r="D711" s="34"/>
      <c r="E711" s="34"/>
      <c r="F711" s="34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5.75" customHeight="1">
      <c r="A712" s="32"/>
      <c r="B712" s="32"/>
      <c r="C712" s="32"/>
      <c r="D712" s="34"/>
      <c r="E712" s="34"/>
      <c r="F712" s="34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5.75" customHeight="1">
      <c r="A713" s="32"/>
      <c r="B713" s="32"/>
      <c r="C713" s="32"/>
      <c r="D713" s="34"/>
      <c r="E713" s="34"/>
      <c r="F713" s="34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5.75" customHeight="1">
      <c r="A714" s="32"/>
      <c r="B714" s="32"/>
      <c r="C714" s="32"/>
      <c r="D714" s="34"/>
      <c r="E714" s="34"/>
      <c r="F714" s="34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5.75" customHeight="1">
      <c r="A715" s="32"/>
      <c r="B715" s="32"/>
      <c r="C715" s="32"/>
      <c r="D715" s="34"/>
      <c r="E715" s="34"/>
      <c r="F715" s="34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5.75" customHeight="1">
      <c r="A716" s="32"/>
      <c r="B716" s="32"/>
      <c r="C716" s="32"/>
      <c r="D716" s="34"/>
      <c r="E716" s="34"/>
      <c r="F716" s="34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5.75" customHeight="1">
      <c r="A717" s="32"/>
      <c r="B717" s="32"/>
      <c r="C717" s="32"/>
      <c r="D717" s="34"/>
      <c r="E717" s="34"/>
      <c r="F717" s="34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5.75" customHeight="1">
      <c r="A718" s="32"/>
      <c r="B718" s="32"/>
      <c r="C718" s="32"/>
      <c r="D718" s="34"/>
      <c r="E718" s="34"/>
      <c r="F718" s="34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5.75" customHeight="1">
      <c r="A719" s="32"/>
      <c r="B719" s="32"/>
      <c r="C719" s="32"/>
      <c r="D719" s="34"/>
      <c r="E719" s="34"/>
      <c r="F719" s="34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5.75" customHeight="1">
      <c r="A720" s="32"/>
      <c r="B720" s="32"/>
      <c r="C720" s="32"/>
      <c r="D720" s="34"/>
      <c r="E720" s="34"/>
      <c r="F720" s="34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5.75" customHeight="1">
      <c r="A721" s="32"/>
      <c r="B721" s="32"/>
      <c r="C721" s="32"/>
      <c r="D721" s="34"/>
      <c r="E721" s="34"/>
      <c r="F721" s="34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5.75" customHeight="1">
      <c r="A722" s="32"/>
      <c r="B722" s="32"/>
      <c r="C722" s="32"/>
      <c r="D722" s="34"/>
      <c r="E722" s="34"/>
      <c r="F722" s="34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5.75" customHeight="1">
      <c r="A723" s="32"/>
      <c r="B723" s="32"/>
      <c r="C723" s="32"/>
      <c r="D723" s="34"/>
      <c r="E723" s="34"/>
      <c r="F723" s="34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5.75" customHeight="1">
      <c r="A724" s="32"/>
      <c r="B724" s="32"/>
      <c r="C724" s="32"/>
      <c r="D724" s="34"/>
      <c r="E724" s="34"/>
      <c r="F724" s="34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5.75" customHeight="1">
      <c r="A725" s="32"/>
      <c r="B725" s="32"/>
      <c r="C725" s="32"/>
      <c r="D725" s="34"/>
      <c r="E725" s="34"/>
      <c r="F725" s="34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5.75" customHeight="1">
      <c r="A726" s="32"/>
      <c r="B726" s="32"/>
      <c r="C726" s="32"/>
      <c r="D726" s="34"/>
      <c r="E726" s="34"/>
      <c r="F726" s="34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5.75" customHeight="1">
      <c r="A727" s="32"/>
      <c r="B727" s="32"/>
      <c r="C727" s="32"/>
      <c r="D727" s="34"/>
      <c r="E727" s="34"/>
      <c r="F727" s="34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5.75" customHeight="1">
      <c r="A728" s="32"/>
      <c r="B728" s="32"/>
      <c r="C728" s="32"/>
      <c r="D728" s="34"/>
      <c r="E728" s="34"/>
      <c r="F728" s="34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5.75" customHeight="1">
      <c r="A729" s="32"/>
      <c r="B729" s="32"/>
      <c r="C729" s="32"/>
      <c r="D729" s="34"/>
      <c r="E729" s="34"/>
      <c r="F729" s="34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5.75" customHeight="1">
      <c r="A730" s="32"/>
      <c r="B730" s="32"/>
      <c r="C730" s="32"/>
      <c r="D730" s="34"/>
      <c r="E730" s="34"/>
      <c r="F730" s="34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5.75" customHeight="1">
      <c r="A731" s="32"/>
      <c r="B731" s="32"/>
      <c r="C731" s="32"/>
      <c r="D731" s="34"/>
      <c r="E731" s="34"/>
      <c r="F731" s="34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5.75" customHeight="1">
      <c r="A732" s="32"/>
      <c r="B732" s="32"/>
      <c r="C732" s="32"/>
      <c r="D732" s="34"/>
      <c r="E732" s="34"/>
      <c r="F732" s="34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5.75" customHeight="1">
      <c r="A733" s="32"/>
      <c r="B733" s="32"/>
      <c r="C733" s="32"/>
      <c r="D733" s="34"/>
      <c r="E733" s="34"/>
      <c r="F733" s="34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5.75" customHeight="1">
      <c r="A734" s="32"/>
      <c r="B734" s="32"/>
      <c r="C734" s="32"/>
      <c r="D734" s="34"/>
      <c r="E734" s="34"/>
      <c r="F734" s="34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5.75" customHeight="1">
      <c r="A735" s="32"/>
      <c r="B735" s="32"/>
      <c r="C735" s="32"/>
      <c r="D735" s="34"/>
      <c r="E735" s="34"/>
      <c r="F735" s="34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5.75" customHeight="1">
      <c r="A736" s="32"/>
      <c r="B736" s="32"/>
      <c r="C736" s="32"/>
      <c r="D736" s="34"/>
      <c r="E736" s="34"/>
      <c r="F736" s="34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5.75" customHeight="1">
      <c r="A737" s="32"/>
      <c r="B737" s="32"/>
      <c r="C737" s="32"/>
      <c r="D737" s="34"/>
      <c r="E737" s="34"/>
      <c r="F737" s="34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5.75" customHeight="1">
      <c r="A738" s="32"/>
      <c r="B738" s="32"/>
      <c r="C738" s="32"/>
      <c r="D738" s="34"/>
      <c r="E738" s="34"/>
      <c r="F738" s="34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5.75" customHeight="1">
      <c r="A739" s="32"/>
      <c r="B739" s="32"/>
      <c r="C739" s="32"/>
      <c r="D739" s="34"/>
      <c r="E739" s="34"/>
      <c r="F739" s="34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5.75" customHeight="1">
      <c r="A740" s="32"/>
      <c r="B740" s="32"/>
      <c r="C740" s="32"/>
      <c r="D740" s="34"/>
      <c r="E740" s="34"/>
      <c r="F740" s="34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5.75" customHeight="1">
      <c r="A741" s="32"/>
      <c r="B741" s="32"/>
      <c r="C741" s="32"/>
      <c r="D741" s="34"/>
      <c r="E741" s="34"/>
      <c r="F741" s="34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5.75" customHeight="1">
      <c r="A742" s="32"/>
      <c r="B742" s="32"/>
      <c r="C742" s="32"/>
      <c r="D742" s="34"/>
      <c r="E742" s="34"/>
      <c r="F742" s="34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5.75" customHeight="1">
      <c r="A743" s="32"/>
      <c r="B743" s="32"/>
      <c r="C743" s="32"/>
      <c r="D743" s="34"/>
      <c r="E743" s="34"/>
      <c r="F743" s="34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5.75" customHeight="1">
      <c r="A744" s="32"/>
      <c r="B744" s="32"/>
      <c r="C744" s="32"/>
      <c r="D744" s="34"/>
      <c r="E744" s="34"/>
      <c r="F744" s="34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5.75" customHeight="1">
      <c r="A745" s="32"/>
      <c r="B745" s="32"/>
      <c r="C745" s="32"/>
      <c r="D745" s="34"/>
      <c r="E745" s="34"/>
      <c r="F745" s="34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5.75" customHeight="1">
      <c r="A746" s="32"/>
      <c r="B746" s="32"/>
      <c r="C746" s="32"/>
      <c r="D746" s="34"/>
      <c r="E746" s="34"/>
      <c r="F746" s="34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5.75" customHeight="1">
      <c r="A747" s="32"/>
      <c r="B747" s="32"/>
      <c r="C747" s="32"/>
      <c r="D747" s="34"/>
      <c r="E747" s="34"/>
      <c r="F747" s="34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5.75" customHeight="1">
      <c r="A748" s="32"/>
      <c r="B748" s="32"/>
      <c r="C748" s="32"/>
      <c r="D748" s="34"/>
      <c r="E748" s="34"/>
      <c r="F748" s="34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5.75" customHeight="1">
      <c r="A749" s="32"/>
      <c r="B749" s="32"/>
      <c r="C749" s="32"/>
      <c r="D749" s="34"/>
      <c r="E749" s="34"/>
      <c r="F749" s="34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5.75" customHeight="1">
      <c r="A750" s="32"/>
      <c r="B750" s="32"/>
      <c r="C750" s="32"/>
      <c r="D750" s="34"/>
      <c r="E750" s="34"/>
      <c r="F750" s="34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5.75" customHeight="1">
      <c r="A751" s="32"/>
      <c r="B751" s="32"/>
      <c r="C751" s="32"/>
      <c r="D751" s="34"/>
      <c r="E751" s="34"/>
      <c r="F751" s="34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5.75" customHeight="1">
      <c r="A752" s="32"/>
      <c r="B752" s="32"/>
      <c r="C752" s="32"/>
      <c r="D752" s="34"/>
      <c r="E752" s="34"/>
      <c r="F752" s="34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5.75" customHeight="1">
      <c r="A753" s="32"/>
      <c r="B753" s="32"/>
      <c r="C753" s="32"/>
      <c r="D753" s="34"/>
      <c r="E753" s="34"/>
      <c r="F753" s="34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5.75" customHeight="1">
      <c r="A754" s="32"/>
      <c r="B754" s="32"/>
      <c r="C754" s="32"/>
      <c r="D754" s="34"/>
      <c r="E754" s="34"/>
      <c r="F754" s="34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5.75" customHeight="1">
      <c r="A755" s="32"/>
      <c r="B755" s="32"/>
      <c r="C755" s="32"/>
      <c r="D755" s="34"/>
      <c r="E755" s="34"/>
      <c r="F755" s="34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5.75" customHeight="1">
      <c r="A756" s="32"/>
      <c r="B756" s="32"/>
      <c r="C756" s="32"/>
      <c r="D756" s="34"/>
      <c r="E756" s="34"/>
      <c r="F756" s="34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5.75" customHeight="1">
      <c r="A757" s="32"/>
      <c r="B757" s="32"/>
      <c r="C757" s="32"/>
      <c r="D757" s="34"/>
      <c r="E757" s="34"/>
      <c r="F757" s="34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5.75" customHeight="1">
      <c r="A758" s="32"/>
      <c r="B758" s="32"/>
      <c r="C758" s="32"/>
      <c r="D758" s="34"/>
      <c r="E758" s="34"/>
      <c r="F758" s="34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5.75" customHeight="1">
      <c r="A759" s="32"/>
      <c r="B759" s="32"/>
      <c r="C759" s="32"/>
      <c r="D759" s="34"/>
      <c r="E759" s="34"/>
      <c r="F759" s="34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5.75" customHeight="1">
      <c r="A760" s="32"/>
      <c r="B760" s="32"/>
      <c r="C760" s="32"/>
      <c r="D760" s="34"/>
      <c r="E760" s="34"/>
      <c r="F760" s="34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5.75" customHeight="1">
      <c r="A761" s="32"/>
      <c r="B761" s="32"/>
      <c r="C761" s="32"/>
      <c r="D761" s="34"/>
      <c r="E761" s="34"/>
      <c r="F761" s="34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5.75" customHeight="1">
      <c r="A762" s="32"/>
      <c r="B762" s="32"/>
      <c r="C762" s="32"/>
      <c r="D762" s="34"/>
      <c r="E762" s="34"/>
      <c r="F762" s="34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5.75" customHeight="1">
      <c r="A763" s="32"/>
      <c r="B763" s="32"/>
      <c r="C763" s="32"/>
      <c r="D763" s="34"/>
      <c r="E763" s="34"/>
      <c r="F763" s="34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5.75" customHeight="1">
      <c r="A764" s="32"/>
      <c r="B764" s="32"/>
      <c r="C764" s="32"/>
      <c r="D764" s="34"/>
      <c r="E764" s="34"/>
      <c r="F764" s="34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5.75" customHeight="1">
      <c r="A765" s="32"/>
      <c r="B765" s="32"/>
      <c r="C765" s="32"/>
      <c r="D765" s="34"/>
      <c r="E765" s="34"/>
      <c r="F765" s="34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5.75" customHeight="1">
      <c r="A766" s="32"/>
      <c r="B766" s="32"/>
      <c r="C766" s="32"/>
      <c r="D766" s="34"/>
      <c r="E766" s="34"/>
      <c r="F766" s="34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5.75" customHeight="1">
      <c r="A767" s="32"/>
      <c r="B767" s="32"/>
      <c r="C767" s="32"/>
      <c r="D767" s="34"/>
      <c r="E767" s="34"/>
      <c r="F767" s="34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5.75" customHeight="1">
      <c r="A768" s="32"/>
      <c r="B768" s="32"/>
      <c r="C768" s="32"/>
      <c r="D768" s="34"/>
      <c r="E768" s="34"/>
      <c r="F768" s="34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5.75" customHeight="1">
      <c r="A769" s="32"/>
      <c r="B769" s="32"/>
      <c r="C769" s="32"/>
      <c r="D769" s="34"/>
      <c r="E769" s="34"/>
      <c r="F769" s="34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5.75" customHeight="1">
      <c r="A770" s="32"/>
      <c r="B770" s="32"/>
      <c r="C770" s="32"/>
      <c r="D770" s="34"/>
      <c r="E770" s="34"/>
      <c r="F770" s="34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5.75" customHeight="1">
      <c r="A771" s="32"/>
      <c r="B771" s="32"/>
      <c r="C771" s="32"/>
      <c r="D771" s="34"/>
      <c r="E771" s="34"/>
      <c r="F771" s="34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5.75" customHeight="1">
      <c r="A772" s="32"/>
      <c r="B772" s="32"/>
      <c r="C772" s="32"/>
      <c r="D772" s="34"/>
      <c r="E772" s="34"/>
      <c r="F772" s="34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5.75" customHeight="1">
      <c r="A773" s="32"/>
      <c r="B773" s="32"/>
      <c r="C773" s="32"/>
      <c r="D773" s="34"/>
      <c r="E773" s="34"/>
      <c r="F773" s="34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5.75" customHeight="1">
      <c r="A774" s="32"/>
      <c r="B774" s="32"/>
      <c r="C774" s="32"/>
      <c r="D774" s="34"/>
      <c r="E774" s="34"/>
      <c r="F774" s="34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5.75" customHeight="1">
      <c r="A775" s="32"/>
      <c r="B775" s="32"/>
      <c r="C775" s="32"/>
      <c r="D775" s="34"/>
      <c r="E775" s="34"/>
      <c r="F775" s="34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5.75" customHeight="1">
      <c r="A776" s="32"/>
      <c r="B776" s="32"/>
      <c r="C776" s="32"/>
      <c r="D776" s="34"/>
      <c r="E776" s="34"/>
      <c r="F776" s="34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5.75" customHeight="1">
      <c r="A777" s="32"/>
      <c r="B777" s="32"/>
      <c r="C777" s="32"/>
      <c r="D777" s="34"/>
      <c r="E777" s="34"/>
      <c r="F777" s="34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5.75" customHeight="1">
      <c r="A778" s="32"/>
      <c r="B778" s="32"/>
      <c r="C778" s="32"/>
      <c r="D778" s="34"/>
      <c r="E778" s="34"/>
      <c r="F778" s="34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5.75" customHeight="1">
      <c r="A779" s="32"/>
      <c r="B779" s="32"/>
      <c r="C779" s="32"/>
      <c r="D779" s="34"/>
      <c r="E779" s="34"/>
      <c r="F779" s="34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5.75" customHeight="1">
      <c r="A780" s="32"/>
      <c r="B780" s="32"/>
      <c r="C780" s="32"/>
      <c r="D780" s="34"/>
      <c r="E780" s="34"/>
      <c r="F780" s="34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5.75" customHeight="1">
      <c r="A781" s="32"/>
      <c r="B781" s="32"/>
      <c r="C781" s="32"/>
      <c r="D781" s="34"/>
      <c r="E781" s="34"/>
      <c r="F781" s="34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5.75" customHeight="1">
      <c r="A782" s="32"/>
      <c r="B782" s="32"/>
      <c r="C782" s="32"/>
      <c r="D782" s="34"/>
      <c r="E782" s="34"/>
      <c r="F782" s="34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5.75" customHeight="1">
      <c r="A783" s="32"/>
      <c r="B783" s="32"/>
      <c r="C783" s="32"/>
      <c r="D783" s="34"/>
      <c r="E783" s="34"/>
      <c r="F783" s="34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5.75" customHeight="1">
      <c r="A784" s="32"/>
      <c r="B784" s="32"/>
      <c r="C784" s="32"/>
      <c r="D784" s="34"/>
      <c r="E784" s="34"/>
      <c r="F784" s="34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5.75" customHeight="1">
      <c r="A785" s="32"/>
      <c r="B785" s="32"/>
      <c r="C785" s="32"/>
      <c r="D785" s="34"/>
      <c r="E785" s="34"/>
      <c r="F785" s="34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5.75" customHeight="1">
      <c r="A786" s="32"/>
      <c r="B786" s="32"/>
      <c r="C786" s="32"/>
      <c r="D786" s="34"/>
      <c r="E786" s="34"/>
      <c r="F786" s="34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5.75" customHeight="1">
      <c r="A787" s="32"/>
      <c r="B787" s="32"/>
      <c r="C787" s="32"/>
      <c r="D787" s="34"/>
      <c r="E787" s="34"/>
      <c r="F787" s="34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5.75" customHeight="1">
      <c r="A788" s="32"/>
      <c r="B788" s="32"/>
      <c r="C788" s="32"/>
      <c r="D788" s="34"/>
      <c r="E788" s="34"/>
      <c r="F788" s="34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5.75" customHeight="1">
      <c r="A789" s="32"/>
      <c r="B789" s="32"/>
      <c r="C789" s="32"/>
      <c r="D789" s="34"/>
      <c r="E789" s="34"/>
      <c r="F789" s="34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5.75" customHeight="1">
      <c r="A790" s="32"/>
      <c r="B790" s="32"/>
      <c r="C790" s="32"/>
      <c r="D790" s="34"/>
      <c r="E790" s="34"/>
      <c r="F790" s="34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5.75" customHeight="1">
      <c r="A791" s="32"/>
      <c r="B791" s="32"/>
      <c r="C791" s="32"/>
      <c r="D791" s="34"/>
      <c r="E791" s="34"/>
      <c r="F791" s="34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5.75" customHeight="1">
      <c r="A792" s="32"/>
      <c r="B792" s="32"/>
      <c r="C792" s="32"/>
      <c r="D792" s="34"/>
      <c r="E792" s="34"/>
      <c r="F792" s="34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5.75" customHeight="1">
      <c r="A793" s="32"/>
      <c r="B793" s="32"/>
      <c r="C793" s="32"/>
      <c r="D793" s="34"/>
      <c r="E793" s="34"/>
      <c r="F793" s="34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5.75" customHeight="1">
      <c r="A794" s="32"/>
      <c r="B794" s="32"/>
      <c r="C794" s="32"/>
      <c r="D794" s="34"/>
      <c r="E794" s="34"/>
      <c r="F794" s="34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5.75" customHeight="1">
      <c r="A795" s="32"/>
      <c r="B795" s="32"/>
      <c r="C795" s="32"/>
      <c r="D795" s="34"/>
      <c r="E795" s="34"/>
      <c r="F795" s="34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5.75" customHeight="1">
      <c r="A796" s="32"/>
      <c r="B796" s="32"/>
      <c r="C796" s="32"/>
      <c r="D796" s="34"/>
      <c r="E796" s="34"/>
      <c r="F796" s="34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5.75" customHeight="1">
      <c r="A797" s="32"/>
      <c r="B797" s="32"/>
      <c r="C797" s="32"/>
      <c r="D797" s="34"/>
      <c r="E797" s="34"/>
      <c r="F797" s="34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5.75" customHeight="1">
      <c r="A798" s="32"/>
      <c r="B798" s="32"/>
      <c r="C798" s="32"/>
      <c r="D798" s="34"/>
      <c r="E798" s="34"/>
      <c r="F798" s="34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5.75" customHeight="1">
      <c r="A799" s="32"/>
      <c r="B799" s="32"/>
      <c r="C799" s="32"/>
      <c r="D799" s="34"/>
      <c r="E799" s="34"/>
      <c r="F799" s="34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5.75" customHeight="1">
      <c r="A800" s="32"/>
      <c r="B800" s="32"/>
      <c r="C800" s="32"/>
      <c r="D800" s="34"/>
      <c r="E800" s="34"/>
      <c r="F800" s="34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5.75" customHeight="1">
      <c r="A801" s="32"/>
      <c r="B801" s="32"/>
      <c r="C801" s="32"/>
      <c r="D801" s="34"/>
      <c r="E801" s="34"/>
      <c r="F801" s="34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5.75" customHeight="1">
      <c r="A802" s="32"/>
      <c r="B802" s="32"/>
      <c r="C802" s="32"/>
      <c r="D802" s="34"/>
      <c r="E802" s="34"/>
      <c r="F802" s="34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5.75" customHeight="1">
      <c r="A803" s="32"/>
      <c r="B803" s="32"/>
      <c r="C803" s="32"/>
      <c r="D803" s="34"/>
      <c r="E803" s="34"/>
      <c r="F803" s="34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5.75" customHeight="1">
      <c r="A804" s="32"/>
      <c r="B804" s="32"/>
      <c r="C804" s="32"/>
      <c r="D804" s="34"/>
      <c r="E804" s="34"/>
      <c r="F804" s="34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5.75" customHeight="1">
      <c r="A805" s="32"/>
      <c r="B805" s="32"/>
      <c r="C805" s="32"/>
      <c r="D805" s="34"/>
      <c r="E805" s="34"/>
      <c r="F805" s="34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5.75" customHeight="1">
      <c r="A806" s="32"/>
      <c r="B806" s="32"/>
      <c r="C806" s="32"/>
      <c r="D806" s="34"/>
      <c r="E806" s="34"/>
      <c r="F806" s="34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5.75" customHeight="1">
      <c r="A807" s="32"/>
      <c r="B807" s="32"/>
      <c r="C807" s="32"/>
      <c r="D807" s="34"/>
      <c r="E807" s="34"/>
      <c r="F807" s="34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5.75" customHeight="1">
      <c r="A808" s="32"/>
      <c r="B808" s="32"/>
      <c r="C808" s="32"/>
      <c r="D808" s="34"/>
      <c r="E808" s="34"/>
      <c r="F808" s="34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5.75" customHeight="1">
      <c r="A809" s="32"/>
      <c r="B809" s="32"/>
      <c r="C809" s="32"/>
      <c r="D809" s="34"/>
      <c r="E809" s="34"/>
      <c r="F809" s="34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5.75" customHeight="1">
      <c r="A810" s="32"/>
      <c r="B810" s="32"/>
      <c r="C810" s="32"/>
      <c r="D810" s="34"/>
      <c r="E810" s="34"/>
      <c r="F810" s="34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5.75" customHeight="1">
      <c r="A811" s="32"/>
      <c r="B811" s="32"/>
      <c r="C811" s="32"/>
      <c r="D811" s="34"/>
      <c r="E811" s="34"/>
      <c r="F811" s="34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5.75" customHeight="1">
      <c r="A812" s="32"/>
      <c r="B812" s="32"/>
      <c r="C812" s="32"/>
      <c r="D812" s="34"/>
      <c r="E812" s="34"/>
      <c r="F812" s="34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5.75" customHeight="1">
      <c r="A813" s="32"/>
      <c r="B813" s="32"/>
      <c r="C813" s="32"/>
      <c r="D813" s="34"/>
      <c r="E813" s="34"/>
      <c r="F813" s="34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5.75" customHeight="1">
      <c r="A814" s="32"/>
      <c r="B814" s="32"/>
      <c r="C814" s="32"/>
      <c r="D814" s="34"/>
      <c r="E814" s="34"/>
      <c r="F814" s="34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5.75" customHeight="1">
      <c r="A815" s="32"/>
      <c r="B815" s="32"/>
      <c r="C815" s="32"/>
      <c r="D815" s="34"/>
      <c r="E815" s="34"/>
      <c r="F815" s="34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5.75" customHeight="1">
      <c r="A816" s="32"/>
      <c r="B816" s="32"/>
      <c r="C816" s="32"/>
      <c r="D816" s="34"/>
      <c r="E816" s="34"/>
      <c r="F816" s="34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5.75" customHeight="1">
      <c r="A817" s="32"/>
      <c r="B817" s="32"/>
      <c r="C817" s="32"/>
      <c r="D817" s="34"/>
      <c r="E817" s="34"/>
      <c r="F817" s="34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5.75" customHeight="1">
      <c r="A818" s="32"/>
      <c r="B818" s="32"/>
      <c r="C818" s="32"/>
      <c r="D818" s="34"/>
      <c r="E818" s="34"/>
      <c r="F818" s="34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5.75" customHeight="1">
      <c r="A819" s="32"/>
      <c r="B819" s="32"/>
      <c r="C819" s="32"/>
      <c r="D819" s="34"/>
      <c r="E819" s="34"/>
      <c r="F819" s="34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5.75" customHeight="1">
      <c r="A820" s="32"/>
      <c r="B820" s="32"/>
      <c r="C820" s="32"/>
      <c r="D820" s="34"/>
      <c r="E820" s="34"/>
      <c r="F820" s="34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5.75" customHeight="1">
      <c r="A821" s="32"/>
      <c r="B821" s="32"/>
      <c r="C821" s="32"/>
      <c r="D821" s="34"/>
      <c r="E821" s="34"/>
      <c r="F821" s="34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5.75" customHeight="1">
      <c r="A822" s="32"/>
      <c r="B822" s="32"/>
      <c r="C822" s="32"/>
      <c r="D822" s="34"/>
      <c r="E822" s="34"/>
      <c r="F822" s="34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5.75" customHeight="1">
      <c r="A823" s="32"/>
      <c r="B823" s="32"/>
      <c r="C823" s="32"/>
      <c r="D823" s="34"/>
      <c r="E823" s="34"/>
      <c r="F823" s="34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5.75" customHeight="1">
      <c r="A824" s="32"/>
      <c r="B824" s="32"/>
      <c r="C824" s="32"/>
      <c r="D824" s="34"/>
      <c r="E824" s="34"/>
      <c r="F824" s="34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5.75" customHeight="1">
      <c r="A825" s="32"/>
      <c r="B825" s="32"/>
      <c r="C825" s="32"/>
      <c r="D825" s="34"/>
      <c r="E825" s="34"/>
      <c r="F825" s="34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5.75" customHeight="1">
      <c r="A826" s="32"/>
      <c r="B826" s="32"/>
      <c r="C826" s="32"/>
      <c r="D826" s="34"/>
      <c r="E826" s="34"/>
      <c r="F826" s="34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5.75" customHeight="1">
      <c r="A827" s="32"/>
      <c r="B827" s="32"/>
      <c r="C827" s="32"/>
      <c r="D827" s="34"/>
      <c r="E827" s="34"/>
      <c r="F827" s="34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5.75" customHeight="1">
      <c r="A828" s="32"/>
      <c r="B828" s="32"/>
      <c r="C828" s="32"/>
      <c r="D828" s="34"/>
      <c r="E828" s="34"/>
      <c r="F828" s="34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5.75" customHeight="1">
      <c r="A829" s="32"/>
      <c r="B829" s="32"/>
      <c r="C829" s="32"/>
      <c r="D829" s="34"/>
      <c r="E829" s="34"/>
      <c r="F829" s="34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5.75" customHeight="1">
      <c r="A830" s="32"/>
      <c r="B830" s="32"/>
      <c r="C830" s="32"/>
      <c r="D830" s="34"/>
      <c r="E830" s="34"/>
      <c r="F830" s="34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5.75" customHeight="1">
      <c r="A831" s="32"/>
      <c r="B831" s="32"/>
      <c r="C831" s="32"/>
      <c r="D831" s="34"/>
      <c r="E831" s="34"/>
      <c r="F831" s="34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5.75" customHeight="1">
      <c r="A832" s="32"/>
      <c r="B832" s="32"/>
      <c r="C832" s="32"/>
      <c r="D832" s="34"/>
      <c r="E832" s="34"/>
      <c r="F832" s="34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5.75" customHeight="1">
      <c r="A833" s="32"/>
      <c r="B833" s="32"/>
      <c r="C833" s="32"/>
      <c r="D833" s="34"/>
      <c r="E833" s="34"/>
      <c r="F833" s="34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5.75" customHeight="1">
      <c r="A834" s="32"/>
      <c r="B834" s="32"/>
      <c r="C834" s="32"/>
      <c r="D834" s="34"/>
      <c r="E834" s="34"/>
      <c r="F834" s="34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5.75" customHeight="1">
      <c r="A835" s="32"/>
      <c r="B835" s="32"/>
      <c r="C835" s="32"/>
      <c r="D835" s="34"/>
      <c r="E835" s="34"/>
      <c r="F835" s="34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5.75" customHeight="1">
      <c r="A836" s="32"/>
      <c r="B836" s="32"/>
      <c r="C836" s="32"/>
      <c r="D836" s="34"/>
      <c r="E836" s="34"/>
      <c r="F836" s="34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5.75" customHeight="1">
      <c r="A837" s="32"/>
      <c r="B837" s="32"/>
      <c r="C837" s="32"/>
      <c r="D837" s="34"/>
      <c r="E837" s="34"/>
      <c r="F837" s="34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5.75" customHeight="1">
      <c r="A838" s="32"/>
      <c r="B838" s="32"/>
      <c r="C838" s="32"/>
      <c r="D838" s="34"/>
      <c r="E838" s="34"/>
      <c r="F838" s="34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5.75" customHeight="1">
      <c r="A839" s="32"/>
      <c r="B839" s="32"/>
      <c r="C839" s="32"/>
      <c r="D839" s="34"/>
      <c r="E839" s="34"/>
      <c r="F839" s="34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5.75" customHeight="1">
      <c r="A840" s="32"/>
      <c r="B840" s="32"/>
      <c r="C840" s="32"/>
      <c r="D840" s="34"/>
      <c r="E840" s="34"/>
      <c r="F840" s="34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5.75" customHeight="1">
      <c r="A841" s="32"/>
      <c r="B841" s="32"/>
      <c r="C841" s="32"/>
      <c r="D841" s="34"/>
      <c r="E841" s="34"/>
      <c r="F841" s="34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5.75" customHeight="1">
      <c r="A842" s="32"/>
      <c r="B842" s="32"/>
      <c r="C842" s="32"/>
      <c r="D842" s="34"/>
      <c r="E842" s="34"/>
      <c r="F842" s="34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5.75" customHeight="1">
      <c r="A843" s="32"/>
      <c r="B843" s="32"/>
      <c r="C843" s="32"/>
      <c r="D843" s="34"/>
      <c r="E843" s="34"/>
      <c r="F843" s="34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5.75" customHeight="1">
      <c r="A844" s="32"/>
      <c r="B844" s="32"/>
      <c r="C844" s="32"/>
      <c r="D844" s="34"/>
      <c r="E844" s="34"/>
      <c r="F844" s="34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5.75" customHeight="1">
      <c r="A845" s="32"/>
      <c r="B845" s="32"/>
      <c r="C845" s="32"/>
      <c r="D845" s="34"/>
      <c r="E845" s="34"/>
      <c r="F845" s="34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5.75" customHeight="1">
      <c r="A846" s="32"/>
      <c r="B846" s="32"/>
      <c r="C846" s="32"/>
      <c r="D846" s="34"/>
      <c r="E846" s="34"/>
      <c r="F846" s="34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5.75" customHeight="1">
      <c r="A847" s="32"/>
      <c r="B847" s="32"/>
      <c r="C847" s="32"/>
      <c r="D847" s="34"/>
      <c r="E847" s="34"/>
      <c r="F847" s="34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5.75" customHeight="1">
      <c r="A848" s="32"/>
      <c r="B848" s="32"/>
      <c r="C848" s="32"/>
      <c r="D848" s="34"/>
      <c r="E848" s="34"/>
      <c r="F848" s="34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5.75" customHeight="1">
      <c r="A849" s="32"/>
      <c r="B849" s="32"/>
      <c r="C849" s="32"/>
      <c r="D849" s="34"/>
      <c r="E849" s="34"/>
      <c r="F849" s="34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5.75" customHeight="1">
      <c r="A850" s="32"/>
      <c r="B850" s="32"/>
      <c r="C850" s="32"/>
      <c r="D850" s="34"/>
      <c r="E850" s="34"/>
      <c r="F850" s="34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5.75" customHeight="1">
      <c r="A851" s="32"/>
      <c r="B851" s="32"/>
      <c r="C851" s="32"/>
      <c r="D851" s="34"/>
      <c r="E851" s="34"/>
      <c r="F851" s="34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5.75" customHeight="1">
      <c r="A852" s="32"/>
      <c r="B852" s="32"/>
      <c r="C852" s="32"/>
      <c r="D852" s="34"/>
      <c r="E852" s="34"/>
      <c r="F852" s="34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5.75" customHeight="1">
      <c r="A853" s="32"/>
      <c r="B853" s="32"/>
      <c r="C853" s="32"/>
      <c r="D853" s="34"/>
      <c r="E853" s="34"/>
      <c r="F853" s="34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5.75" customHeight="1">
      <c r="A854" s="32"/>
      <c r="B854" s="32"/>
      <c r="C854" s="32"/>
      <c r="D854" s="34"/>
      <c r="E854" s="34"/>
      <c r="F854" s="34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5.75" customHeight="1">
      <c r="A855" s="32"/>
      <c r="B855" s="32"/>
      <c r="C855" s="32"/>
      <c r="D855" s="34"/>
      <c r="E855" s="34"/>
      <c r="F855" s="34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5.75" customHeight="1">
      <c r="A856" s="32"/>
      <c r="B856" s="32"/>
      <c r="C856" s="32"/>
      <c r="D856" s="34"/>
      <c r="E856" s="34"/>
      <c r="F856" s="34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5.75" customHeight="1">
      <c r="A857" s="32"/>
      <c r="B857" s="32"/>
      <c r="C857" s="32"/>
      <c r="D857" s="34"/>
      <c r="E857" s="34"/>
      <c r="F857" s="34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5.75" customHeight="1">
      <c r="A858" s="32"/>
      <c r="B858" s="32"/>
      <c r="C858" s="32"/>
      <c r="D858" s="34"/>
      <c r="E858" s="34"/>
      <c r="F858" s="34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5.75" customHeight="1">
      <c r="A859" s="32"/>
      <c r="B859" s="32"/>
      <c r="C859" s="32"/>
      <c r="D859" s="34"/>
      <c r="E859" s="34"/>
      <c r="F859" s="34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5.75" customHeight="1">
      <c r="A860" s="32"/>
      <c r="B860" s="32"/>
      <c r="C860" s="32"/>
      <c r="D860" s="34"/>
      <c r="E860" s="34"/>
      <c r="F860" s="34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5.75" customHeight="1">
      <c r="A861" s="32"/>
      <c r="B861" s="32"/>
      <c r="C861" s="32"/>
      <c r="D861" s="34"/>
      <c r="E861" s="34"/>
      <c r="F861" s="34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5.75" customHeight="1">
      <c r="A862" s="32"/>
      <c r="B862" s="32"/>
      <c r="C862" s="32"/>
      <c r="D862" s="34"/>
      <c r="E862" s="34"/>
      <c r="F862" s="34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5.75" customHeight="1">
      <c r="A863" s="32"/>
      <c r="B863" s="32"/>
      <c r="C863" s="32"/>
      <c r="D863" s="34"/>
      <c r="E863" s="34"/>
      <c r="F863" s="34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5.75" customHeight="1">
      <c r="A864" s="32"/>
      <c r="B864" s="32"/>
      <c r="C864" s="32"/>
      <c r="D864" s="34"/>
      <c r="E864" s="34"/>
      <c r="F864" s="34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5.75" customHeight="1">
      <c r="A865" s="32"/>
      <c r="B865" s="32"/>
      <c r="C865" s="32"/>
      <c r="D865" s="34"/>
      <c r="E865" s="34"/>
      <c r="F865" s="34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5.75" customHeight="1">
      <c r="A866" s="32"/>
      <c r="B866" s="32"/>
      <c r="C866" s="32"/>
      <c r="D866" s="34"/>
      <c r="E866" s="34"/>
      <c r="F866" s="34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5.75" customHeight="1">
      <c r="A867" s="32"/>
      <c r="B867" s="32"/>
      <c r="C867" s="32"/>
      <c r="D867" s="34"/>
      <c r="E867" s="34"/>
      <c r="F867" s="34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5.75" customHeight="1">
      <c r="A868" s="32"/>
      <c r="B868" s="32"/>
      <c r="C868" s="32"/>
      <c r="D868" s="34"/>
      <c r="E868" s="34"/>
      <c r="F868" s="34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5.75" customHeight="1">
      <c r="A869" s="32"/>
      <c r="B869" s="32"/>
      <c r="C869" s="32"/>
      <c r="D869" s="34"/>
      <c r="E869" s="34"/>
      <c r="F869" s="34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5.75" customHeight="1">
      <c r="A870" s="32"/>
      <c r="B870" s="32"/>
      <c r="C870" s="32"/>
      <c r="D870" s="34"/>
      <c r="E870" s="34"/>
      <c r="F870" s="34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5.75" customHeight="1">
      <c r="A871" s="32"/>
      <c r="B871" s="32"/>
      <c r="C871" s="32"/>
      <c r="D871" s="34"/>
      <c r="E871" s="34"/>
      <c r="F871" s="34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5.75" customHeight="1">
      <c r="A872" s="32"/>
      <c r="B872" s="32"/>
      <c r="C872" s="32"/>
      <c r="D872" s="34"/>
      <c r="E872" s="34"/>
      <c r="F872" s="34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5.75" customHeight="1">
      <c r="A873" s="32"/>
      <c r="B873" s="32"/>
      <c r="C873" s="32"/>
      <c r="D873" s="34"/>
      <c r="E873" s="34"/>
      <c r="F873" s="34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5.75" customHeight="1">
      <c r="A874" s="32"/>
      <c r="B874" s="32"/>
      <c r="C874" s="32"/>
      <c r="D874" s="34"/>
      <c r="E874" s="34"/>
      <c r="F874" s="34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5.75" customHeight="1">
      <c r="A875" s="32"/>
      <c r="B875" s="32"/>
      <c r="C875" s="32"/>
      <c r="D875" s="34"/>
      <c r="E875" s="34"/>
      <c r="F875" s="34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5.75" customHeight="1">
      <c r="A876" s="32"/>
      <c r="B876" s="32"/>
      <c r="C876" s="32"/>
      <c r="D876" s="34"/>
      <c r="E876" s="34"/>
      <c r="F876" s="34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5.75" customHeight="1">
      <c r="A877" s="32"/>
      <c r="B877" s="32"/>
      <c r="C877" s="32"/>
      <c r="D877" s="34"/>
      <c r="E877" s="34"/>
      <c r="F877" s="34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5.75" customHeight="1">
      <c r="A878" s="32"/>
      <c r="B878" s="32"/>
      <c r="C878" s="32"/>
      <c r="D878" s="34"/>
      <c r="E878" s="34"/>
      <c r="F878" s="34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5.75" customHeight="1">
      <c r="A879" s="32"/>
      <c r="B879" s="32"/>
      <c r="C879" s="32"/>
      <c r="D879" s="34"/>
      <c r="E879" s="34"/>
      <c r="F879" s="34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5.75" customHeight="1">
      <c r="A880" s="32"/>
      <c r="B880" s="32"/>
      <c r="C880" s="32"/>
      <c r="D880" s="34"/>
      <c r="E880" s="34"/>
      <c r="F880" s="34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5.75" customHeight="1">
      <c r="A881" s="32"/>
      <c r="B881" s="32"/>
      <c r="C881" s="32"/>
      <c r="D881" s="34"/>
      <c r="E881" s="34"/>
      <c r="F881" s="34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5.75" customHeight="1">
      <c r="A882" s="32"/>
      <c r="B882" s="32"/>
      <c r="C882" s="32"/>
      <c r="D882" s="34"/>
      <c r="E882" s="34"/>
      <c r="F882" s="34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5.75" customHeight="1">
      <c r="A883" s="32"/>
      <c r="B883" s="32"/>
      <c r="C883" s="32"/>
      <c r="D883" s="34"/>
      <c r="E883" s="34"/>
      <c r="F883" s="34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5.75" customHeight="1">
      <c r="A884" s="32"/>
      <c r="B884" s="32"/>
      <c r="C884" s="32"/>
      <c r="D884" s="34"/>
      <c r="E884" s="34"/>
      <c r="F884" s="34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5.75" customHeight="1">
      <c r="A885" s="32"/>
      <c r="B885" s="32"/>
      <c r="C885" s="32"/>
      <c r="D885" s="34"/>
      <c r="E885" s="34"/>
      <c r="F885" s="34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5.75" customHeight="1">
      <c r="A886" s="32"/>
      <c r="B886" s="32"/>
      <c r="C886" s="32"/>
      <c r="D886" s="34"/>
      <c r="E886" s="34"/>
      <c r="F886" s="34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5.75" customHeight="1">
      <c r="A887" s="32"/>
      <c r="B887" s="32"/>
      <c r="C887" s="32"/>
      <c r="D887" s="34"/>
      <c r="E887" s="34"/>
      <c r="F887" s="34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5.75" customHeight="1">
      <c r="A888" s="32"/>
      <c r="B888" s="32"/>
      <c r="C888" s="32"/>
      <c r="D888" s="34"/>
      <c r="E888" s="34"/>
      <c r="F888" s="34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5.75" customHeight="1">
      <c r="A889" s="32"/>
      <c r="B889" s="32"/>
      <c r="C889" s="32"/>
      <c r="D889" s="34"/>
      <c r="E889" s="34"/>
      <c r="F889" s="34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5.75" customHeight="1">
      <c r="A890" s="32"/>
      <c r="B890" s="32"/>
      <c r="C890" s="32"/>
      <c r="D890" s="34"/>
      <c r="E890" s="34"/>
      <c r="F890" s="34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5.75" customHeight="1">
      <c r="A891" s="32"/>
      <c r="B891" s="32"/>
      <c r="C891" s="32"/>
      <c r="D891" s="34"/>
      <c r="E891" s="34"/>
      <c r="F891" s="34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5.75" customHeight="1">
      <c r="A892" s="32"/>
      <c r="B892" s="32"/>
      <c r="C892" s="32"/>
      <c r="D892" s="34"/>
      <c r="E892" s="34"/>
      <c r="F892" s="34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5.75" customHeight="1">
      <c r="A893" s="32"/>
      <c r="B893" s="32"/>
      <c r="C893" s="32"/>
      <c r="D893" s="34"/>
      <c r="E893" s="34"/>
      <c r="F893" s="34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5.75" customHeight="1">
      <c r="A894" s="32"/>
      <c r="B894" s="32"/>
      <c r="C894" s="32"/>
      <c r="D894" s="34"/>
      <c r="E894" s="34"/>
      <c r="F894" s="34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5.75" customHeight="1">
      <c r="A895" s="32"/>
      <c r="B895" s="32"/>
      <c r="C895" s="32"/>
      <c r="D895" s="34"/>
      <c r="E895" s="34"/>
      <c r="F895" s="34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5.75" customHeight="1">
      <c r="A896" s="32"/>
      <c r="B896" s="32"/>
      <c r="C896" s="32"/>
      <c r="D896" s="34"/>
      <c r="E896" s="34"/>
      <c r="F896" s="34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5.75" customHeight="1">
      <c r="A897" s="32"/>
      <c r="B897" s="32"/>
      <c r="C897" s="32"/>
      <c r="D897" s="34"/>
      <c r="E897" s="34"/>
      <c r="F897" s="34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5.75" customHeight="1">
      <c r="A898" s="32"/>
      <c r="B898" s="32"/>
      <c r="C898" s="32"/>
      <c r="D898" s="34"/>
      <c r="E898" s="34"/>
      <c r="F898" s="34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5.75" customHeight="1">
      <c r="A899" s="32"/>
      <c r="B899" s="32"/>
      <c r="C899" s="32"/>
      <c r="D899" s="34"/>
      <c r="E899" s="34"/>
      <c r="F899" s="34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5.75" customHeight="1">
      <c r="A900" s="32"/>
      <c r="B900" s="32"/>
      <c r="C900" s="32"/>
      <c r="D900" s="34"/>
      <c r="E900" s="34"/>
      <c r="F900" s="34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5.75" customHeight="1">
      <c r="A901" s="32"/>
      <c r="B901" s="32"/>
      <c r="C901" s="32"/>
      <c r="D901" s="34"/>
      <c r="E901" s="34"/>
      <c r="F901" s="34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5.75" customHeight="1">
      <c r="A902" s="32"/>
      <c r="B902" s="32"/>
      <c r="C902" s="32"/>
      <c r="D902" s="34"/>
      <c r="E902" s="34"/>
      <c r="F902" s="34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5.75" customHeight="1">
      <c r="A903" s="32"/>
      <c r="B903" s="32"/>
      <c r="C903" s="32"/>
      <c r="D903" s="34"/>
      <c r="E903" s="34"/>
      <c r="F903" s="34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5.75" customHeight="1">
      <c r="A904" s="32"/>
      <c r="B904" s="32"/>
      <c r="C904" s="32"/>
      <c r="D904" s="34"/>
      <c r="E904" s="34"/>
      <c r="F904" s="34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5.75" customHeight="1">
      <c r="A905" s="32"/>
      <c r="B905" s="32"/>
      <c r="C905" s="32"/>
      <c r="D905" s="34"/>
      <c r="E905" s="34"/>
      <c r="F905" s="34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5.75" customHeight="1">
      <c r="A906" s="32"/>
      <c r="B906" s="32"/>
      <c r="C906" s="32"/>
      <c r="D906" s="34"/>
      <c r="E906" s="34"/>
      <c r="F906" s="34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5.75" customHeight="1">
      <c r="A907" s="32"/>
      <c r="B907" s="32"/>
      <c r="C907" s="32"/>
      <c r="D907" s="34"/>
      <c r="E907" s="34"/>
      <c r="F907" s="34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5.75" customHeight="1">
      <c r="A908" s="32"/>
      <c r="B908" s="32"/>
      <c r="C908" s="32"/>
      <c r="D908" s="34"/>
      <c r="E908" s="34"/>
      <c r="F908" s="34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5.75" customHeight="1">
      <c r="A909" s="32"/>
      <c r="B909" s="32"/>
      <c r="C909" s="32"/>
      <c r="D909" s="34"/>
      <c r="E909" s="34"/>
      <c r="F909" s="34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5.75" customHeight="1">
      <c r="A910" s="32"/>
      <c r="B910" s="32"/>
      <c r="C910" s="32"/>
      <c r="D910" s="34"/>
      <c r="E910" s="34"/>
      <c r="F910" s="34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5.75" customHeight="1">
      <c r="A911" s="32"/>
      <c r="B911" s="32"/>
      <c r="C911" s="32"/>
      <c r="D911" s="34"/>
      <c r="E911" s="34"/>
      <c r="F911" s="34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5.75" customHeight="1">
      <c r="A912" s="32"/>
      <c r="B912" s="32"/>
      <c r="C912" s="32"/>
      <c r="D912" s="34"/>
      <c r="E912" s="34"/>
      <c r="F912" s="34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5.75" customHeight="1">
      <c r="A913" s="32"/>
      <c r="B913" s="32"/>
      <c r="C913" s="32"/>
      <c r="D913" s="34"/>
      <c r="E913" s="34"/>
      <c r="F913" s="34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5.75" customHeight="1">
      <c r="A914" s="32"/>
      <c r="B914" s="32"/>
      <c r="C914" s="32"/>
      <c r="D914" s="34"/>
      <c r="E914" s="34"/>
      <c r="F914" s="34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5.75" customHeight="1">
      <c r="A915" s="32"/>
      <c r="B915" s="32"/>
      <c r="C915" s="32"/>
      <c r="D915" s="34"/>
      <c r="E915" s="34"/>
      <c r="F915" s="34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5.75" customHeight="1">
      <c r="A916" s="32"/>
      <c r="B916" s="32"/>
      <c r="C916" s="32"/>
      <c r="D916" s="34"/>
      <c r="E916" s="34"/>
      <c r="F916" s="34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5.75" customHeight="1">
      <c r="A917" s="32"/>
      <c r="B917" s="32"/>
      <c r="C917" s="32"/>
      <c r="D917" s="34"/>
      <c r="E917" s="34"/>
      <c r="F917" s="34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5.75" customHeight="1">
      <c r="A918" s="32"/>
      <c r="B918" s="32"/>
      <c r="C918" s="32"/>
      <c r="D918" s="34"/>
      <c r="E918" s="34"/>
      <c r="F918" s="34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5.75" customHeight="1">
      <c r="A919" s="32"/>
      <c r="B919" s="32"/>
      <c r="C919" s="32"/>
      <c r="D919" s="34"/>
      <c r="E919" s="34"/>
      <c r="F919" s="34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5.75" customHeight="1">
      <c r="A920" s="32"/>
      <c r="B920" s="32"/>
      <c r="C920" s="32"/>
      <c r="D920" s="34"/>
      <c r="E920" s="34"/>
      <c r="F920" s="34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5.75" customHeight="1">
      <c r="A921" s="32"/>
      <c r="B921" s="32"/>
      <c r="C921" s="32"/>
      <c r="D921" s="34"/>
      <c r="E921" s="34"/>
      <c r="F921" s="34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5.75" customHeight="1">
      <c r="A922" s="32"/>
      <c r="B922" s="32"/>
      <c r="C922" s="32"/>
      <c r="D922" s="34"/>
      <c r="E922" s="34"/>
      <c r="F922" s="34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5.75" customHeight="1">
      <c r="A923" s="32"/>
      <c r="B923" s="32"/>
      <c r="C923" s="32"/>
      <c r="D923" s="34"/>
      <c r="E923" s="34"/>
      <c r="F923" s="34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5.75" customHeight="1">
      <c r="A924" s="32"/>
      <c r="B924" s="32"/>
      <c r="C924" s="32"/>
      <c r="D924" s="34"/>
      <c r="E924" s="34"/>
      <c r="F924" s="34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5.75" customHeight="1">
      <c r="A925" s="32"/>
      <c r="B925" s="32"/>
      <c r="C925" s="32"/>
      <c r="D925" s="34"/>
      <c r="E925" s="34"/>
      <c r="F925" s="34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5.75" customHeight="1">
      <c r="A926" s="32"/>
      <c r="B926" s="32"/>
      <c r="C926" s="32"/>
      <c r="D926" s="34"/>
      <c r="E926" s="34"/>
      <c r="F926" s="34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5.75" customHeight="1">
      <c r="A927" s="32"/>
      <c r="B927" s="32"/>
      <c r="C927" s="32"/>
      <c r="D927" s="34"/>
      <c r="E927" s="34"/>
      <c r="F927" s="34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5.75" customHeight="1">
      <c r="A928" s="32"/>
      <c r="B928" s="32"/>
      <c r="C928" s="32"/>
      <c r="D928" s="34"/>
      <c r="E928" s="34"/>
      <c r="F928" s="34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5.75" customHeight="1">
      <c r="A929" s="32"/>
      <c r="B929" s="32"/>
      <c r="C929" s="32"/>
      <c r="D929" s="34"/>
      <c r="E929" s="34"/>
      <c r="F929" s="34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5.75" customHeight="1">
      <c r="A930" s="32"/>
      <c r="B930" s="32"/>
      <c r="C930" s="32"/>
      <c r="D930" s="34"/>
      <c r="E930" s="34"/>
      <c r="F930" s="34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5.75" customHeight="1">
      <c r="A931" s="32"/>
      <c r="B931" s="32"/>
      <c r="C931" s="32"/>
      <c r="D931" s="34"/>
      <c r="E931" s="34"/>
      <c r="F931" s="34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5.75" customHeight="1">
      <c r="A932" s="32"/>
      <c r="B932" s="32"/>
      <c r="C932" s="32"/>
      <c r="D932" s="34"/>
      <c r="E932" s="34"/>
      <c r="F932" s="34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5.75" customHeight="1">
      <c r="A933" s="32"/>
      <c r="B933" s="32"/>
      <c r="C933" s="32"/>
      <c r="D933" s="34"/>
      <c r="E933" s="34"/>
      <c r="F933" s="34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5.75" customHeight="1">
      <c r="A934" s="32"/>
      <c r="B934" s="32"/>
      <c r="C934" s="32"/>
      <c r="D934" s="34"/>
      <c r="E934" s="34"/>
      <c r="F934" s="34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5.75" customHeight="1">
      <c r="A935" s="32"/>
      <c r="B935" s="32"/>
      <c r="C935" s="32"/>
      <c r="D935" s="34"/>
      <c r="E935" s="34"/>
      <c r="F935" s="34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5.75" customHeight="1">
      <c r="A936" s="32"/>
      <c r="B936" s="32"/>
      <c r="C936" s="32"/>
      <c r="D936" s="34"/>
      <c r="E936" s="34"/>
      <c r="F936" s="34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5.75" customHeight="1">
      <c r="A937" s="32"/>
      <c r="B937" s="32"/>
      <c r="C937" s="32"/>
      <c r="D937" s="34"/>
      <c r="E937" s="34"/>
      <c r="F937" s="34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5.75" customHeight="1">
      <c r="A938" s="32"/>
      <c r="B938" s="32"/>
      <c r="C938" s="32"/>
      <c r="D938" s="34"/>
      <c r="E938" s="34"/>
      <c r="F938" s="34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5.75" customHeight="1">
      <c r="A939" s="32"/>
      <c r="B939" s="32"/>
      <c r="C939" s="32"/>
      <c r="D939" s="34"/>
      <c r="E939" s="34"/>
      <c r="F939" s="34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5.75" customHeight="1">
      <c r="A940" s="32"/>
      <c r="B940" s="32"/>
      <c r="C940" s="32"/>
      <c r="D940" s="34"/>
      <c r="E940" s="34"/>
      <c r="F940" s="34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5.75" customHeight="1">
      <c r="A941" s="32"/>
      <c r="B941" s="32"/>
      <c r="C941" s="32"/>
      <c r="D941" s="34"/>
      <c r="E941" s="34"/>
      <c r="F941" s="34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5.75" customHeight="1">
      <c r="A942" s="32"/>
      <c r="B942" s="32"/>
      <c r="C942" s="32"/>
      <c r="D942" s="34"/>
      <c r="E942" s="34"/>
      <c r="F942" s="34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5.75" customHeight="1">
      <c r="A943" s="32"/>
      <c r="B943" s="32"/>
      <c r="C943" s="32"/>
      <c r="D943" s="34"/>
      <c r="E943" s="34"/>
      <c r="F943" s="34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5.75" customHeight="1">
      <c r="A944" s="32"/>
      <c r="B944" s="32"/>
      <c r="C944" s="32"/>
      <c r="D944" s="34"/>
      <c r="E944" s="34"/>
      <c r="F944" s="34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5.75" customHeight="1">
      <c r="A945" s="32"/>
      <c r="B945" s="32"/>
      <c r="C945" s="32"/>
      <c r="D945" s="34"/>
      <c r="E945" s="34"/>
      <c r="F945" s="34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5.75" customHeight="1">
      <c r="A946" s="32"/>
      <c r="B946" s="32"/>
      <c r="C946" s="32"/>
      <c r="D946" s="34"/>
      <c r="E946" s="34"/>
      <c r="F946" s="34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5.75" customHeight="1">
      <c r="A947" s="32"/>
      <c r="B947" s="32"/>
      <c r="C947" s="32"/>
      <c r="D947" s="34"/>
      <c r="E947" s="34"/>
      <c r="F947" s="34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5.75" customHeight="1">
      <c r="A948" s="32"/>
      <c r="B948" s="32"/>
      <c r="C948" s="32"/>
      <c r="D948" s="34"/>
      <c r="E948" s="34"/>
      <c r="F948" s="34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5.75" customHeight="1">
      <c r="A949" s="32"/>
      <c r="B949" s="32"/>
      <c r="C949" s="32"/>
      <c r="D949" s="34"/>
      <c r="E949" s="34"/>
      <c r="F949" s="34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5.75" customHeight="1">
      <c r="A950" s="32"/>
      <c r="B950" s="32"/>
      <c r="C950" s="32"/>
      <c r="D950" s="34"/>
      <c r="E950" s="34"/>
      <c r="F950" s="34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5.75" customHeight="1">
      <c r="A951" s="32"/>
      <c r="B951" s="32"/>
      <c r="C951" s="32"/>
      <c r="D951" s="34"/>
      <c r="E951" s="34"/>
      <c r="F951" s="34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5.75" customHeight="1">
      <c r="A952" s="32"/>
      <c r="B952" s="32"/>
      <c r="C952" s="32"/>
      <c r="D952" s="34"/>
      <c r="E952" s="34"/>
      <c r="F952" s="34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5.75" customHeight="1">
      <c r="A953" s="32"/>
      <c r="B953" s="32"/>
      <c r="C953" s="32"/>
      <c r="D953" s="34"/>
      <c r="E953" s="34"/>
      <c r="F953" s="34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5.75" customHeight="1">
      <c r="A954" s="32"/>
      <c r="B954" s="32"/>
      <c r="C954" s="32"/>
      <c r="D954" s="34"/>
      <c r="E954" s="34"/>
      <c r="F954" s="34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5.75" customHeight="1">
      <c r="A955" s="32"/>
      <c r="B955" s="32"/>
      <c r="C955" s="32"/>
      <c r="D955" s="34"/>
      <c r="E955" s="34"/>
      <c r="F955" s="34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5.75" customHeight="1">
      <c r="A956" s="32"/>
      <c r="B956" s="32"/>
      <c r="C956" s="32"/>
      <c r="D956" s="34"/>
      <c r="E956" s="34"/>
      <c r="F956" s="34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5.75" customHeight="1">
      <c r="A957" s="32"/>
      <c r="B957" s="32"/>
      <c r="C957" s="32"/>
      <c r="D957" s="34"/>
      <c r="E957" s="34"/>
      <c r="F957" s="34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5.75" customHeight="1">
      <c r="A958" s="32"/>
      <c r="B958" s="32"/>
      <c r="C958" s="32"/>
      <c r="D958" s="34"/>
      <c r="E958" s="34"/>
      <c r="F958" s="34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5.75" customHeight="1">
      <c r="A959" s="32"/>
      <c r="B959" s="32"/>
      <c r="C959" s="32"/>
      <c r="D959" s="34"/>
      <c r="E959" s="34"/>
      <c r="F959" s="34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5.75" customHeight="1">
      <c r="A960" s="32"/>
      <c r="B960" s="32"/>
      <c r="C960" s="32"/>
      <c r="D960" s="34"/>
      <c r="E960" s="34"/>
      <c r="F960" s="34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5.75" customHeight="1">
      <c r="A961" s="32"/>
      <c r="B961" s="32"/>
      <c r="C961" s="32"/>
      <c r="D961" s="34"/>
      <c r="E961" s="34"/>
      <c r="F961" s="34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5.75" customHeight="1">
      <c r="A962" s="32"/>
      <c r="B962" s="32"/>
      <c r="C962" s="32"/>
      <c r="D962" s="34"/>
      <c r="E962" s="34"/>
      <c r="F962" s="34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5.75" customHeight="1">
      <c r="A963" s="32"/>
      <c r="B963" s="32"/>
      <c r="C963" s="32"/>
      <c r="D963" s="34"/>
      <c r="E963" s="34"/>
      <c r="F963" s="34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5.75" customHeight="1">
      <c r="A964" s="32"/>
      <c r="B964" s="32"/>
      <c r="C964" s="32"/>
      <c r="D964" s="34"/>
      <c r="E964" s="34"/>
      <c r="F964" s="34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5.75" customHeight="1">
      <c r="A965" s="32"/>
      <c r="B965" s="32"/>
      <c r="C965" s="32"/>
      <c r="D965" s="34"/>
      <c r="E965" s="34"/>
      <c r="F965" s="34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5.75" customHeight="1">
      <c r="A966" s="32"/>
      <c r="B966" s="32"/>
      <c r="C966" s="32"/>
      <c r="D966" s="34"/>
      <c r="E966" s="34"/>
      <c r="F966" s="34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5.75" customHeight="1">
      <c r="A967" s="32"/>
      <c r="B967" s="32"/>
      <c r="C967" s="32"/>
      <c r="D967" s="34"/>
      <c r="E967" s="34"/>
      <c r="F967" s="34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5.75" customHeight="1">
      <c r="A968" s="32"/>
      <c r="B968" s="32"/>
      <c r="C968" s="32"/>
      <c r="D968" s="34"/>
      <c r="E968" s="34"/>
      <c r="F968" s="34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5.75" customHeight="1">
      <c r="A969" s="32"/>
      <c r="B969" s="32"/>
      <c r="C969" s="32"/>
      <c r="D969" s="34"/>
      <c r="E969" s="34"/>
      <c r="F969" s="34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5.75" customHeight="1">
      <c r="A970" s="32"/>
      <c r="B970" s="32"/>
      <c r="C970" s="32"/>
      <c r="D970" s="34"/>
      <c r="E970" s="34"/>
      <c r="F970" s="34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5.75" customHeight="1">
      <c r="A971" s="32"/>
      <c r="B971" s="32"/>
      <c r="C971" s="32"/>
      <c r="D971" s="34"/>
      <c r="E971" s="34"/>
      <c r="F971" s="34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5.75" customHeight="1">
      <c r="A972" s="32"/>
      <c r="B972" s="32"/>
      <c r="C972" s="32"/>
      <c r="D972" s="34"/>
      <c r="E972" s="34"/>
      <c r="F972" s="34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5.75" customHeight="1">
      <c r="A973" s="32"/>
      <c r="B973" s="32"/>
      <c r="C973" s="32"/>
      <c r="D973" s="34"/>
      <c r="E973" s="34"/>
      <c r="F973" s="34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5.75" customHeight="1">
      <c r="A974" s="32"/>
      <c r="B974" s="32"/>
      <c r="C974" s="32"/>
      <c r="D974" s="34"/>
      <c r="E974" s="34"/>
      <c r="F974" s="34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5.75" customHeight="1">
      <c r="A975" s="32"/>
      <c r="B975" s="32"/>
      <c r="C975" s="32"/>
      <c r="D975" s="34"/>
      <c r="E975" s="34"/>
      <c r="F975" s="34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5.75" customHeight="1">
      <c r="A976" s="32"/>
      <c r="B976" s="32"/>
      <c r="C976" s="32"/>
      <c r="D976" s="34"/>
      <c r="E976" s="34"/>
      <c r="F976" s="34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5.75" customHeight="1">
      <c r="A977" s="32"/>
      <c r="B977" s="32"/>
      <c r="C977" s="32"/>
      <c r="D977" s="34"/>
      <c r="E977" s="34"/>
      <c r="F977" s="34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5.75" customHeight="1">
      <c r="A978" s="32"/>
      <c r="B978" s="32"/>
      <c r="C978" s="32"/>
      <c r="D978" s="34"/>
      <c r="E978" s="34"/>
      <c r="F978" s="34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5.75" customHeight="1">
      <c r="A979" s="32"/>
      <c r="B979" s="32"/>
      <c r="C979" s="32"/>
      <c r="D979" s="34"/>
      <c r="E979" s="34"/>
      <c r="F979" s="34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5.75" customHeight="1">
      <c r="A980" s="32"/>
      <c r="B980" s="32"/>
      <c r="C980" s="32"/>
      <c r="D980" s="34"/>
      <c r="E980" s="34"/>
      <c r="F980" s="34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5.75" customHeight="1">
      <c r="A981" s="32"/>
      <c r="B981" s="32"/>
      <c r="C981" s="32"/>
      <c r="D981" s="34"/>
      <c r="E981" s="34"/>
      <c r="F981" s="34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5.75" customHeight="1">
      <c r="A982" s="32"/>
      <c r="B982" s="32"/>
      <c r="C982" s="32"/>
      <c r="D982" s="34"/>
      <c r="E982" s="34"/>
      <c r="F982" s="34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5.75" customHeight="1">
      <c r="A983" s="32"/>
      <c r="B983" s="32"/>
      <c r="C983" s="32"/>
      <c r="D983" s="34"/>
      <c r="E983" s="34"/>
      <c r="F983" s="34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5.75" customHeight="1">
      <c r="A984" s="32"/>
      <c r="B984" s="32"/>
      <c r="C984" s="32"/>
      <c r="D984" s="34"/>
      <c r="E984" s="34"/>
      <c r="F984" s="34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5.75" customHeight="1">
      <c r="A985" s="32"/>
      <c r="B985" s="32"/>
      <c r="C985" s="32"/>
      <c r="D985" s="34"/>
      <c r="E985" s="34"/>
      <c r="F985" s="34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5.75" customHeight="1">
      <c r="A986" s="32"/>
      <c r="B986" s="32"/>
      <c r="C986" s="32"/>
      <c r="D986" s="34"/>
      <c r="E986" s="34"/>
      <c r="F986" s="34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5.75" customHeight="1">
      <c r="A987" s="32"/>
      <c r="B987" s="32"/>
      <c r="C987" s="32"/>
      <c r="D987" s="34"/>
      <c r="E987" s="34"/>
      <c r="F987" s="34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5.75" customHeight="1">
      <c r="A988" s="32"/>
      <c r="B988" s="32"/>
      <c r="C988" s="32"/>
      <c r="D988" s="34"/>
      <c r="E988" s="34"/>
      <c r="F988" s="34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5.75" customHeight="1">
      <c r="A989" s="32"/>
      <c r="B989" s="32"/>
      <c r="C989" s="32"/>
      <c r="D989" s="34"/>
      <c r="E989" s="34"/>
      <c r="F989" s="34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5.75" customHeight="1">
      <c r="A990" s="32"/>
      <c r="B990" s="32"/>
      <c r="C990" s="32"/>
      <c r="D990" s="34"/>
      <c r="E990" s="34"/>
      <c r="F990" s="34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5.75" customHeight="1">
      <c r="A991" s="32"/>
      <c r="B991" s="32"/>
      <c r="C991" s="32"/>
      <c r="D991" s="34"/>
      <c r="E991" s="34"/>
      <c r="F991" s="34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5.75" customHeight="1">
      <c r="A992" s="32"/>
      <c r="B992" s="32"/>
      <c r="C992" s="32"/>
      <c r="D992" s="34"/>
      <c r="E992" s="34"/>
      <c r="F992" s="34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5.75" customHeight="1">
      <c r="A993" s="32"/>
      <c r="B993" s="32"/>
      <c r="C993" s="32"/>
      <c r="D993" s="34"/>
      <c r="E993" s="34"/>
      <c r="F993" s="34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5.75" customHeight="1">
      <c r="A994" s="32"/>
      <c r="B994" s="32"/>
      <c r="C994" s="32"/>
      <c r="D994" s="34"/>
      <c r="E994" s="34"/>
      <c r="F994" s="34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5.75" customHeight="1">
      <c r="A995" s="32"/>
      <c r="B995" s="32"/>
      <c r="C995" s="32"/>
      <c r="D995" s="34"/>
      <c r="E995" s="34"/>
      <c r="F995" s="34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5.75" customHeight="1">
      <c r="A996" s="32"/>
      <c r="B996" s="32"/>
      <c r="C996" s="32"/>
      <c r="D996" s="34"/>
      <c r="E996" s="34"/>
      <c r="F996" s="34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5.75" customHeight="1">
      <c r="A997" s="32"/>
      <c r="B997" s="32"/>
      <c r="C997" s="32"/>
      <c r="D997" s="34"/>
      <c r="E997" s="34"/>
      <c r="F997" s="34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5.75" customHeight="1">
      <c r="A998" s="32"/>
      <c r="B998" s="32"/>
      <c r="C998" s="32"/>
      <c r="D998" s="34"/>
      <c r="E998" s="34"/>
      <c r="F998" s="34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5.75" customHeight="1">
      <c r="A999" s="32"/>
      <c r="B999" s="32"/>
      <c r="C999" s="32"/>
      <c r="D999" s="34"/>
      <c r="E999" s="34"/>
      <c r="F999" s="34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5.75" customHeight="1">
      <c r="A1000" s="32"/>
      <c r="B1000" s="32"/>
      <c r="C1000" s="32"/>
      <c r="D1000" s="34"/>
      <c r="E1000" s="34"/>
      <c r="F1000" s="34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mergeCells count="5">
    <mergeCell ref="B1:D1"/>
    <mergeCell ref="B2:D2"/>
    <mergeCell ref="B3:D3"/>
    <mergeCell ref="C4:F4"/>
    <mergeCell ref="G4:J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3EC0B-ABEA-4DB3-B482-3A2D3D90D7CD}">
  <dimension ref="A1:K1000"/>
  <sheetViews>
    <sheetView showGridLines="0" workbookViewId="0">
      <selection activeCell="B13" sqref="B13"/>
    </sheetView>
  </sheetViews>
  <sheetFormatPr baseColWidth="10" defaultColWidth="14.5" defaultRowHeight="15" customHeight="1"/>
  <cols>
    <col min="1" max="1" width="17.33203125" style="33" customWidth="1"/>
    <col min="2" max="2" width="70.5" style="33" customWidth="1"/>
    <col min="3" max="3" width="3.6640625" style="33" customWidth="1"/>
    <col min="4" max="4" width="15.5" style="33" customWidth="1"/>
    <col min="5" max="5" width="4.33203125" style="33" customWidth="1"/>
    <col min="6" max="6" width="15.5" style="33" customWidth="1"/>
    <col min="7" max="7" width="12.6640625" style="33" bestFit="1" customWidth="1"/>
    <col min="8" max="9" width="8.6640625" style="33" customWidth="1"/>
    <col min="10" max="10" width="11.5" style="33" customWidth="1"/>
    <col min="11" max="26" width="8.6640625" style="33" customWidth="1"/>
    <col min="27" max="16384" width="14.5" style="33"/>
  </cols>
  <sheetData>
    <row r="1" spans="1:8" ht="19">
      <c r="B1" s="64" t="s">
        <v>43</v>
      </c>
      <c r="C1" s="65"/>
      <c r="D1" s="65"/>
      <c r="E1" s="34"/>
      <c r="F1" s="34"/>
    </row>
    <row r="2" spans="1:8" ht="19">
      <c r="B2" s="64" t="s">
        <v>44</v>
      </c>
      <c r="C2" s="65"/>
      <c r="D2" s="65"/>
      <c r="E2" s="34"/>
      <c r="F2" s="34"/>
    </row>
    <row r="3" spans="1:8" ht="19">
      <c r="B3" s="64" t="s">
        <v>137</v>
      </c>
      <c r="C3" s="65"/>
      <c r="D3" s="65"/>
      <c r="E3" s="34"/>
      <c r="F3" s="34"/>
    </row>
    <row r="4" spans="1:8">
      <c r="C4" s="66" t="s">
        <v>46</v>
      </c>
      <c r="D4" s="65"/>
      <c r="E4" s="65"/>
      <c r="F4" s="65"/>
    </row>
    <row r="5" spans="1:8" ht="16">
      <c r="A5" s="35" t="s">
        <v>47</v>
      </c>
      <c r="B5" s="36" t="s">
        <v>48</v>
      </c>
      <c r="D5" s="37" t="s">
        <v>49</v>
      </c>
      <c r="E5" s="34"/>
      <c r="F5" s="37" t="s">
        <v>50</v>
      </c>
      <c r="G5" s="37" t="s">
        <v>51</v>
      </c>
      <c r="H5" s="32"/>
    </row>
    <row r="6" spans="1:8" ht="16">
      <c r="A6" s="46">
        <v>100001</v>
      </c>
      <c r="B6" s="38" t="s">
        <v>52</v>
      </c>
      <c r="D6" s="39">
        <f>2513545-500000</f>
        <v>2013545</v>
      </c>
      <c r="E6" s="34"/>
      <c r="F6" s="40"/>
      <c r="G6" s="34">
        <f>D6-F6</f>
        <v>2013545</v>
      </c>
      <c r="H6" s="32"/>
    </row>
    <row r="7" spans="1:8" ht="16">
      <c r="A7" s="46">
        <v>100002</v>
      </c>
      <c r="B7" s="38" t="s">
        <v>53</v>
      </c>
      <c r="D7" s="39">
        <f>1765738-350454</f>
        <v>1415284</v>
      </c>
      <c r="E7" s="34"/>
      <c r="F7" s="40"/>
      <c r="G7" s="34">
        <f t="shared" ref="G7:G70" si="0">D7-F7</f>
        <v>1415284</v>
      </c>
      <c r="H7" s="32"/>
    </row>
    <row r="8" spans="1:8" ht="16">
      <c r="A8" s="46">
        <v>100003</v>
      </c>
      <c r="B8" s="38" t="s">
        <v>54</v>
      </c>
      <c r="D8" s="39">
        <f>3962126-454750</f>
        <v>3507376</v>
      </c>
      <c r="E8" s="34"/>
      <c r="F8" s="40"/>
      <c r="G8" s="34">
        <f t="shared" si="0"/>
        <v>3507376</v>
      </c>
    </row>
    <row r="9" spans="1:8" ht="16">
      <c r="A9" s="46">
        <v>100004</v>
      </c>
      <c r="B9" s="38" t="s">
        <v>55</v>
      </c>
      <c r="D9" s="39">
        <v>1447</v>
      </c>
      <c r="E9" s="34"/>
      <c r="F9" s="40"/>
      <c r="G9" s="34">
        <f t="shared" si="0"/>
        <v>1447</v>
      </c>
    </row>
    <row r="10" spans="1:8">
      <c r="A10" s="46">
        <v>120000</v>
      </c>
      <c r="B10" s="41" t="s">
        <v>56</v>
      </c>
      <c r="C10" s="42"/>
      <c r="D10" s="39">
        <f>4996958*0.86</f>
        <v>4297383.88</v>
      </c>
      <c r="E10" s="43"/>
      <c r="F10" s="34"/>
      <c r="G10" s="34">
        <f t="shared" si="0"/>
        <v>4297383.88</v>
      </c>
    </row>
    <row r="11" spans="1:8">
      <c r="A11" s="46">
        <v>120001</v>
      </c>
      <c r="B11" s="41" t="s">
        <v>57</v>
      </c>
      <c r="C11" s="42" t="s">
        <v>58</v>
      </c>
      <c r="D11" s="34"/>
      <c r="E11" s="43"/>
      <c r="F11" s="39">
        <f>5325000*0.86</f>
        <v>4579500</v>
      </c>
      <c r="G11" s="34">
        <f t="shared" si="0"/>
        <v>-4579500</v>
      </c>
    </row>
    <row r="12" spans="1:8">
      <c r="A12" s="46">
        <v>130001</v>
      </c>
      <c r="B12" s="41" t="s">
        <v>59</v>
      </c>
      <c r="C12" s="42" t="s">
        <v>58</v>
      </c>
      <c r="D12" s="39">
        <f>1335956*0.78</f>
        <v>1042045.68</v>
      </c>
      <c r="E12" s="43"/>
      <c r="F12" s="34"/>
      <c r="G12" s="34">
        <f t="shared" si="0"/>
        <v>1042045.68</v>
      </c>
    </row>
    <row r="13" spans="1:8">
      <c r="A13" s="46">
        <v>140001</v>
      </c>
      <c r="B13" s="41" t="s">
        <v>60</v>
      </c>
      <c r="C13" s="42" t="s">
        <v>61</v>
      </c>
      <c r="D13" s="39">
        <f>22000*0.75</f>
        <v>16500</v>
      </c>
      <c r="E13" s="43"/>
      <c r="F13" s="34"/>
      <c r="G13" s="34">
        <f t="shared" si="0"/>
        <v>16500</v>
      </c>
    </row>
    <row r="14" spans="1:8">
      <c r="A14" s="46">
        <v>140002</v>
      </c>
      <c r="B14" s="41" t="s">
        <v>62</v>
      </c>
      <c r="C14" s="42" t="s">
        <v>58</v>
      </c>
      <c r="D14" s="34">
        <v>100694.00000000001</v>
      </c>
      <c r="E14" s="43"/>
      <c r="F14" s="34"/>
      <c r="G14" s="34">
        <f t="shared" si="0"/>
        <v>100694.00000000001</v>
      </c>
    </row>
    <row r="15" spans="1:8">
      <c r="A15" s="46">
        <v>140003</v>
      </c>
      <c r="B15" s="41" t="s">
        <v>63</v>
      </c>
      <c r="C15" s="42" t="s">
        <v>58</v>
      </c>
      <c r="D15" s="34">
        <v>16500</v>
      </c>
      <c r="E15" s="43"/>
      <c r="F15" s="34"/>
      <c r="G15" s="34">
        <f t="shared" si="0"/>
        <v>16500</v>
      </c>
    </row>
    <row r="16" spans="1:8">
      <c r="A16" s="46">
        <v>150003</v>
      </c>
      <c r="B16" s="41" t="s">
        <v>64</v>
      </c>
      <c r="C16" s="44"/>
      <c r="D16" s="34">
        <v>5751.9000000000005</v>
      </c>
      <c r="E16" s="34" t="s">
        <v>58</v>
      </c>
      <c r="F16" s="34"/>
      <c r="G16" s="34">
        <f t="shared" si="0"/>
        <v>5751.9000000000005</v>
      </c>
    </row>
    <row r="17" spans="1:7">
      <c r="A17" s="46">
        <v>160001</v>
      </c>
      <c r="B17" s="41" t="s">
        <v>65</v>
      </c>
      <c r="C17" s="44"/>
      <c r="D17" s="34">
        <v>36300</v>
      </c>
      <c r="E17" s="34"/>
      <c r="F17" s="34"/>
      <c r="G17" s="34">
        <f t="shared" si="0"/>
        <v>36300</v>
      </c>
    </row>
    <row r="18" spans="1:7">
      <c r="A18" s="46">
        <v>170001</v>
      </c>
      <c r="B18" s="41" t="s">
        <v>66</v>
      </c>
      <c r="C18" s="41"/>
      <c r="D18" s="34">
        <v>3937500</v>
      </c>
      <c r="E18" s="34" t="s">
        <v>58</v>
      </c>
      <c r="F18" s="34"/>
      <c r="G18" s="34">
        <f t="shared" si="0"/>
        <v>3937500</v>
      </c>
    </row>
    <row r="19" spans="1:7">
      <c r="A19" s="46">
        <v>180001</v>
      </c>
      <c r="B19" s="41" t="s">
        <v>67</v>
      </c>
      <c r="C19" s="41"/>
      <c r="D19" s="34">
        <v>13158000</v>
      </c>
      <c r="E19" s="34" t="s">
        <v>58</v>
      </c>
      <c r="F19" s="34"/>
      <c r="G19" s="34">
        <f t="shared" si="0"/>
        <v>13158000</v>
      </c>
    </row>
    <row r="20" spans="1:7">
      <c r="A20" s="46">
        <v>190001</v>
      </c>
      <c r="B20" s="41" t="s">
        <v>68</v>
      </c>
      <c r="C20" s="41" t="s">
        <v>58</v>
      </c>
      <c r="D20" s="34">
        <v>2619737.1</v>
      </c>
      <c r="E20" s="34" t="s">
        <v>58</v>
      </c>
      <c r="F20" s="34"/>
      <c r="G20" s="34">
        <f t="shared" si="0"/>
        <v>2619737.1</v>
      </c>
    </row>
    <row r="21" spans="1:7" ht="15.75" customHeight="1">
      <c r="A21" s="46">
        <v>200000</v>
      </c>
      <c r="B21" s="41" t="s">
        <v>69</v>
      </c>
      <c r="C21" s="41"/>
      <c r="D21" s="34">
        <v>2373174</v>
      </c>
      <c r="E21" s="34"/>
      <c r="F21" s="34"/>
      <c r="G21" s="34">
        <f t="shared" si="0"/>
        <v>2373174</v>
      </c>
    </row>
    <row r="22" spans="1:7" ht="15.75" customHeight="1">
      <c r="A22" s="46">
        <v>210000</v>
      </c>
      <c r="B22" s="41" t="s">
        <v>70</v>
      </c>
      <c r="C22" s="42"/>
      <c r="D22" s="34"/>
      <c r="E22" s="45"/>
      <c r="F22" s="39">
        <v>3465559</v>
      </c>
      <c r="G22" s="34">
        <f t="shared" si="0"/>
        <v>-3465559</v>
      </c>
    </row>
    <row r="23" spans="1:7" ht="15.75" customHeight="1">
      <c r="A23" s="46">
        <v>200001</v>
      </c>
      <c r="B23" s="41" t="s">
        <v>71</v>
      </c>
      <c r="C23" s="42" t="s">
        <v>58</v>
      </c>
      <c r="D23" s="39">
        <v>2491451</v>
      </c>
      <c r="E23" s="43"/>
      <c r="F23" s="34"/>
      <c r="G23" s="34">
        <f t="shared" si="0"/>
        <v>2491451</v>
      </c>
    </row>
    <row r="24" spans="1:7" ht="15.75" customHeight="1">
      <c r="A24" s="46">
        <v>210001</v>
      </c>
      <c r="B24" s="41" t="s">
        <v>72</v>
      </c>
      <c r="C24" s="42" t="s">
        <v>58</v>
      </c>
      <c r="D24" s="34"/>
      <c r="E24" s="43"/>
      <c r="F24" s="39">
        <v>5571502</v>
      </c>
      <c r="G24" s="34">
        <f t="shared" si="0"/>
        <v>-5571502</v>
      </c>
    </row>
    <row r="25" spans="1:7" ht="15.75" customHeight="1">
      <c r="A25" s="46">
        <v>200002</v>
      </c>
      <c r="B25" s="41" t="s">
        <v>73</v>
      </c>
      <c r="C25" s="42" t="s">
        <v>58</v>
      </c>
      <c r="D25" s="39">
        <v>2749415</v>
      </c>
      <c r="E25" s="43"/>
      <c r="F25" s="34"/>
      <c r="G25" s="34">
        <f t="shared" si="0"/>
        <v>2749415</v>
      </c>
    </row>
    <row r="26" spans="1:7" ht="15.75" customHeight="1">
      <c r="A26" s="46">
        <v>210002</v>
      </c>
      <c r="B26" s="41" t="s">
        <v>74</v>
      </c>
      <c r="C26" s="42" t="s">
        <v>58</v>
      </c>
      <c r="D26" s="34"/>
      <c r="E26" s="43"/>
      <c r="F26" s="39">
        <v>3071883</v>
      </c>
      <c r="G26" s="34">
        <f t="shared" si="0"/>
        <v>-3071883</v>
      </c>
    </row>
    <row r="27" spans="1:7" ht="15.75" customHeight="1">
      <c r="A27" s="46">
        <v>200003</v>
      </c>
      <c r="B27" s="41" t="s">
        <v>75</v>
      </c>
      <c r="C27" s="42"/>
      <c r="D27" s="39">
        <v>4156940</v>
      </c>
      <c r="E27" s="43"/>
      <c r="F27" s="34"/>
      <c r="G27" s="34">
        <f t="shared" si="0"/>
        <v>4156940</v>
      </c>
    </row>
    <row r="28" spans="1:7" ht="15.75" customHeight="1">
      <c r="A28" s="46">
        <v>210003</v>
      </c>
      <c r="B28" s="41" t="s">
        <v>76</v>
      </c>
      <c r="C28" s="42" t="s">
        <v>58</v>
      </c>
      <c r="D28" s="34"/>
      <c r="E28" s="43"/>
      <c r="F28" s="39">
        <v>1636960</v>
      </c>
      <c r="G28" s="34">
        <f t="shared" si="0"/>
        <v>-1636960</v>
      </c>
    </row>
    <row r="29" spans="1:7" ht="15.75" customHeight="1">
      <c r="A29" s="46">
        <v>200004</v>
      </c>
      <c r="B29" s="41" t="s">
        <v>77</v>
      </c>
      <c r="C29" s="42" t="s">
        <v>58</v>
      </c>
      <c r="D29" s="39">
        <v>697470</v>
      </c>
      <c r="E29" s="43"/>
      <c r="F29" s="34"/>
      <c r="G29" s="34">
        <f t="shared" si="0"/>
        <v>697470</v>
      </c>
    </row>
    <row r="30" spans="1:7" ht="15.75" customHeight="1">
      <c r="A30" s="46">
        <v>300000</v>
      </c>
      <c r="B30" s="41" t="s">
        <v>78</v>
      </c>
      <c r="C30" s="42" t="s">
        <v>58</v>
      </c>
      <c r="D30" s="39">
        <v>1356642</v>
      </c>
      <c r="E30" s="43"/>
      <c r="F30" s="34"/>
      <c r="G30" s="34">
        <f t="shared" si="0"/>
        <v>1356642</v>
      </c>
    </row>
    <row r="31" spans="1:7" ht="15.75" customHeight="1">
      <c r="A31" s="46">
        <v>300001</v>
      </c>
      <c r="B31" s="41" t="s">
        <v>79</v>
      </c>
      <c r="C31" s="42" t="s">
        <v>58</v>
      </c>
      <c r="D31" s="39">
        <v>4389321</v>
      </c>
      <c r="E31" s="43"/>
      <c r="F31" s="34"/>
      <c r="G31" s="34">
        <f t="shared" si="0"/>
        <v>4389321</v>
      </c>
    </row>
    <row r="32" spans="1:7" ht="15.75" customHeight="1">
      <c r="A32" s="46">
        <v>400000</v>
      </c>
      <c r="B32" s="41" t="s">
        <v>80</v>
      </c>
      <c r="C32" s="42" t="s">
        <v>58</v>
      </c>
      <c r="D32" s="34"/>
      <c r="E32" s="43"/>
      <c r="F32" s="34">
        <v>4473179.5</v>
      </c>
      <c r="G32" s="34">
        <f t="shared" si="0"/>
        <v>-4473179.5</v>
      </c>
    </row>
    <row r="33" spans="1:7" ht="15.75" customHeight="1">
      <c r="A33" s="46">
        <v>400001</v>
      </c>
      <c r="B33" s="41" t="s">
        <v>81</v>
      </c>
      <c r="C33" s="42" t="s">
        <v>58</v>
      </c>
      <c r="D33" s="34"/>
      <c r="E33" s="43"/>
      <c r="F33" s="34">
        <v>1261456.55</v>
      </c>
      <c r="G33" s="34">
        <f t="shared" si="0"/>
        <v>-1261456.55</v>
      </c>
    </row>
    <row r="34" spans="1:7" ht="15.75" customHeight="1">
      <c r="A34" s="46">
        <v>400002</v>
      </c>
      <c r="B34" s="41" t="s">
        <v>82</v>
      </c>
      <c r="C34" s="42" t="s">
        <v>61</v>
      </c>
      <c r="D34" s="34"/>
      <c r="E34" s="43"/>
      <c r="F34" s="34">
        <v>43836.799999999996</v>
      </c>
      <c r="G34" s="34">
        <f t="shared" si="0"/>
        <v>-43836.799999999996</v>
      </c>
    </row>
    <row r="35" spans="1:7" ht="15.75" customHeight="1">
      <c r="A35" s="46">
        <v>400003</v>
      </c>
      <c r="B35" s="41" t="s">
        <v>83</v>
      </c>
      <c r="C35" s="42" t="s">
        <v>58</v>
      </c>
      <c r="D35" s="34"/>
      <c r="E35" s="43"/>
      <c r="F35" s="34">
        <v>58096.299999999996</v>
      </c>
      <c r="G35" s="34">
        <f t="shared" si="0"/>
        <v>-58096.299999999996</v>
      </c>
    </row>
    <row r="36" spans="1:7" ht="15.75" customHeight="1">
      <c r="A36" s="46">
        <v>400004</v>
      </c>
      <c r="B36" s="41" t="s">
        <v>84</v>
      </c>
      <c r="C36" s="42" t="s">
        <v>58</v>
      </c>
      <c r="D36" s="34"/>
      <c r="E36" s="43"/>
      <c r="F36" s="34">
        <v>25438.149999999998</v>
      </c>
      <c r="G36" s="34">
        <f t="shared" si="0"/>
        <v>-25438.149999999998</v>
      </c>
    </row>
    <row r="37" spans="1:7" ht="15.75" customHeight="1">
      <c r="A37" s="46">
        <v>400005</v>
      </c>
      <c r="B37" s="41" t="s">
        <v>85</v>
      </c>
      <c r="C37" s="42" t="s">
        <v>58</v>
      </c>
      <c r="D37" s="34"/>
      <c r="E37" s="43"/>
      <c r="F37" s="34">
        <v>8450.25</v>
      </c>
      <c r="G37" s="34">
        <f t="shared" si="0"/>
        <v>-8450.25</v>
      </c>
    </row>
    <row r="38" spans="1:7" ht="15.75" customHeight="1">
      <c r="A38" s="46">
        <v>500001</v>
      </c>
      <c r="B38" s="41" t="s">
        <v>86</v>
      </c>
      <c r="C38" s="42" t="s">
        <v>58</v>
      </c>
      <c r="D38" s="34"/>
      <c r="E38" s="43"/>
      <c r="F38" s="34">
        <v>46773.25</v>
      </c>
      <c r="G38" s="34">
        <f t="shared" si="0"/>
        <v>-46773.25</v>
      </c>
    </row>
    <row r="39" spans="1:7" ht="15.75" customHeight="1">
      <c r="A39" s="46">
        <v>500002</v>
      </c>
      <c r="B39" s="41" t="s">
        <v>87</v>
      </c>
      <c r="C39" s="42" t="s">
        <v>58</v>
      </c>
      <c r="D39" s="34"/>
      <c r="E39" s="43"/>
      <c r="F39" s="34">
        <v>444625.64999999997</v>
      </c>
      <c r="G39" s="34">
        <f t="shared" si="0"/>
        <v>-444625.64999999997</v>
      </c>
    </row>
    <row r="40" spans="1:7" ht="15.75" customHeight="1">
      <c r="A40" s="46">
        <v>500003</v>
      </c>
      <c r="B40" s="41" t="s">
        <v>88</v>
      </c>
      <c r="C40" s="42" t="s">
        <v>58</v>
      </c>
      <c r="D40" s="34"/>
      <c r="E40" s="43"/>
      <c r="F40" s="34">
        <v>23058.399999999998</v>
      </c>
      <c r="G40" s="34">
        <f t="shared" si="0"/>
        <v>-23058.399999999998</v>
      </c>
    </row>
    <row r="41" spans="1:7" ht="15.75" customHeight="1">
      <c r="A41" s="46">
        <v>600001</v>
      </c>
      <c r="B41" s="41" t="s">
        <v>89</v>
      </c>
      <c r="C41" s="42"/>
      <c r="D41" s="34"/>
      <c r="E41" s="43"/>
      <c r="F41" s="34">
        <v>65280.2</v>
      </c>
      <c r="G41" s="34">
        <f t="shared" si="0"/>
        <v>-65280.2</v>
      </c>
    </row>
    <row r="42" spans="1:7" ht="15.75" customHeight="1">
      <c r="A42" s="46">
        <v>600002</v>
      </c>
      <c r="B42" s="41" t="s">
        <v>90</v>
      </c>
      <c r="C42" s="42" t="s">
        <v>58</v>
      </c>
      <c r="D42" s="34"/>
      <c r="E42" s="43"/>
      <c r="F42" s="34">
        <v>1936286.2</v>
      </c>
      <c r="G42" s="34">
        <f t="shared" si="0"/>
        <v>-1936286.2</v>
      </c>
    </row>
    <row r="43" spans="1:7" ht="15.75" customHeight="1">
      <c r="A43" s="46">
        <v>600003</v>
      </c>
      <c r="B43" s="41" t="s">
        <v>138</v>
      </c>
      <c r="C43" s="42" t="s">
        <v>58</v>
      </c>
      <c r="D43" s="34"/>
      <c r="E43" s="43"/>
      <c r="F43" s="34">
        <v>2766564.35</v>
      </c>
      <c r="G43" s="34">
        <f t="shared" si="0"/>
        <v>-2766564.35</v>
      </c>
    </row>
    <row r="44" spans="1:7" ht="15.75" customHeight="1">
      <c r="A44" s="46">
        <v>700001</v>
      </c>
      <c r="B44" s="41" t="s">
        <v>92</v>
      </c>
      <c r="C44" s="42" t="s">
        <v>58</v>
      </c>
      <c r="D44" s="34"/>
      <c r="E44" s="43"/>
      <c r="F44" s="39">
        <v>2877999</v>
      </c>
      <c r="G44" s="34">
        <f t="shared" si="0"/>
        <v>-2877999</v>
      </c>
    </row>
    <row r="45" spans="1:7" ht="15.75" customHeight="1">
      <c r="A45" s="46">
        <v>700002</v>
      </c>
      <c r="B45" s="41" t="s">
        <v>93</v>
      </c>
      <c r="C45" s="41"/>
      <c r="D45" s="39">
        <v>240904</v>
      </c>
      <c r="E45" s="34"/>
      <c r="F45" s="34"/>
      <c r="G45" s="34">
        <f t="shared" si="0"/>
        <v>240904</v>
      </c>
    </row>
    <row r="46" spans="1:7" ht="15.75" customHeight="1">
      <c r="A46" s="46">
        <v>700003</v>
      </c>
      <c r="B46" s="41" t="s">
        <v>94</v>
      </c>
      <c r="C46" s="41"/>
      <c r="D46" s="34"/>
      <c r="E46" s="34"/>
      <c r="F46" s="39">
        <v>1812976</v>
      </c>
      <c r="G46" s="34">
        <f t="shared" si="0"/>
        <v>-1812976</v>
      </c>
    </row>
    <row r="47" spans="1:7" ht="15.75" customHeight="1">
      <c r="A47" s="46">
        <v>700004</v>
      </c>
      <c r="B47" s="41" t="s">
        <v>95</v>
      </c>
      <c r="C47" s="41"/>
      <c r="D47" s="34"/>
      <c r="E47" s="34" t="s">
        <v>58</v>
      </c>
      <c r="F47" s="39">
        <v>6464202</v>
      </c>
      <c r="G47" s="34">
        <f t="shared" si="0"/>
        <v>-6464202</v>
      </c>
    </row>
    <row r="48" spans="1:7" ht="15.75" customHeight="1">
      <c r="A48" s="46">
        <v>700005</v>
      </c>
      <c r="B48" s="41" t="s">
        <v>96</v>
      </c>
      <c r="C48" s="41"/>
      <c r="D48" s="34"/>
      <c r="E48" s="34"/>
      <c r="F48" s="39">
        <v>4164931</v>
      </c>
      <c r="G48" s="34">
        <f t="shared" si="0"/>
        <v>-4164931</v>
      </c>
    </row>
    <row r="49" spans="1:10" ht="15.75" customHeight="1">
      <c r="A49" s="46">
        <v>700006</v>
      </c>
      <c r="B49" s="41" t="s">
        <v>97</v>
      </c>
      <c r="C49" s="41"/>
      <c r="D49" s="34"/>
      <c r="E49" s="34" t="s">
        <v>58</v>
      </c>
      <c r="F49" s="39">
        <f>4388842-2732777.74</f>
        <v>1656064.2599999998</v>
      </c>
      <c r="G49" s="34">
        <f t="shared" si="0"/>
        <v>-1656064.2599999998</v>
      </c>
    </row>
    <row r="50" spans="1:10" ht="15.75" customHeight="1">
      <c r="A50" s="46">
        <v>800001</v>
      </c>
      <c r="B50" s="41" t="s">
        <v>20</v>
      </c>
      <c r="C50" s="41"/>
      <c r="D50" s="34"/>
      <c r="E50" s="34"/>
      <c r="F50" s="39">
        <v>20574550</v>
      </c>
      <c r="G50" s="34">
        <f t="shared" si="0"/>
        <v>-20574550</v>
      </c>
    </row>
    <row r="51" spans="1:10" ht="15.75" customHeight="1">
      <c r="A51" s="46">
        <f t="shared" ref="A51:A57" si="1">+A50+1</f>
        <v>800002</v>
      </c>
      <c r="B51" s="41" t="s">
        <v>21</v>
      </c>
      <c r="C51" s="41"/>
      <c r="D51" s="34"/>
      <c r="E51" s="34"/>
      <c r="F51" s="39">
        <v>1990474.24</v>
      </c>
      <c r="G51" s="34">
        <f t="shared" si="0"/>
        <v>-1990474.24</v>
      </c>
    </row>
    <row r="52" spans="1:10" ht="15.75" customHeight="1">
      <c r="A52" s="46">
        <f t="shared" si="1"/>
        <v>800003</v>
      </c>
      <c r="B52" s="41" t="s">
        <v>22</v>
      </c>
      <c r="C52" s="41"/>
      <c r="D52" s="34"/>
      <c r="E52" s="34"/>
      <c r="F52" s="39">
        <v>4976185.5999999996</v>
      </c>
      <c r="G52" s="34">
        <f t="shared" si="0"/>
        <v>-4976185.5999999996</v>
      </c>
    </row>
    <row r="53" spans="1:10" ht="15.75" customHeight="1">
      <c r="A53" s="46">
        <f t="shared" si="1"/>
        <v>800004</v>
      </c>
      <c r="B53" s="41" t="s">
        <v>23</v>
      </c>
      <c r="C53" s="41"/>
      <c r="D53" s="34"/>
      <c r="E53" s="34"/>
      <c r="F53" s="39">
        <v>2089997.9519999998</v>
      </c>
      <c r="G53" s="34">
        <f t="shared" si="0"/>
        <v>-2089997.9519999998</v>
      </c>
    </row>
    <row r="54" spans="1:10" ht="15.75" customHeight="1">
      <c r="A54" s="46">
        <f t="shared" si="1"/>
        <v>800005</v>
      </c>
      <c r="B54" s="41" t="s">
        <v>24</v>
      </c>
      <c r="C54" s="41"/>
      <c r="D54" s="34"/>
      <c r="E54" s="34"/>
      <c r="F54" s="39">
        <v>895713.41</v>
      </c>
      <c r="G54" s="34">
        <f t="shared" si="0"/>
        <v>-895713.41</v>
      </c>
      <c r="J54" s="34"/>
    </row>
    <row r="55" spans="1:10" ht="15.75" customHeight="1">
      <c r="A55" s="46">
        <f t="shared" si="1"/>
        <v>800006</v>
      </c>
      <c r="B55" s="41" t="s">
        <v>25</v>
      </c>
      <c r="C55" s="41"/>
      <c r="D55" s="34"/>
      <c r="E55" s="34"/>
      <c r="F55" s="34">
        <v>2235161.5</v>
      </c>
      <c r="G55" s="34">
        <f t="shared" si="0"/>
        <v>-2235161.5</v>
      </c>
      <c r="J55" s="34"/>
    </row>
    <row r="56" spans="1:10" ht="15.75" customHeight="1">
      <c r="A56" s="46">
        <f t="shared" si="1"/>
        <v>800007</v>
      </c>
      <c r="B56" s="41" t="s">
        <v>26</v>
      </c>
      <c r="C56" s="41"/>
      <c r="D56" s="34"/>
      <c r="E56" s="34"/>
      <c r="F56" s="34">
        <v>1849164.26</v>
      </c>
      <c r="G56" s="34">
        <f t="shared" si="0"/>
        <v>-1849164.26</v>
      </c>
      <c r="J56" s="34"/>
    </row>
    <row r="57" spans="1:10" ht="15.75" customHeight="1">
      <c r="A57" s="46">
        <f t="shared" si="1"/>
        <v>800008</v>
      </c>
      <c r="B57" s="41" t="s">
        <v>27</v>
      </c>
      <c r="C57" s="41"/>
      <c r="D57" s="34"/>
      <c r="E57" s="34"/>
      <c r="F57" s="34">
        <v>1652109.02</v>
      </c>
      <c r="G57" s="34">
        <f t="shared" si="0"/>
        <v>-1652109.02</v>
      </c>
      <c r="J57" s="34"/>
    </row>
    <row r="58" spans="1:10" ht="15.75" customHeight="1">
      <c r="A58" s="46">
        <v>900001</v>
      </c>
      <c r="B58" s="41" t="s">
        <v>98</v>
      </c>
      <c r="C58" s="41"/>
      <c r="D58" s="34">
        <v>2060000.14</v>
      </c>
      <c r="E58" s="34"/>
      <c r="F58" s="34"/>
      <c r="G58" s="34">
        <f t="shared" si="0"/>
        <v>2060000.14</v>
      </c>
      <c r="J58" s="34"/>
    </row>
    <row r="59" spans="1:10" ht="15.75" customHeight="1">
      <c r="A59" s="46">
        <v>900002</v>
      </c>
      <c r="B59" s="41" t="s">
        <v>99</v>
      </c>
      <c r="C59" s="41"/>
      <c r="D59" s="34">
        <v>321340.71999999997</v>
      </c>
      <c r="E59" s="34"/>
      <c r="F59" s="34"/>
      <c r="G59" s="34">
        <f t="shared" si="0"/>
        <v>321340.71999999997</v>
      </c>
      <c r="J59" s="34"/>
    </row>
    <row r="60" spans="1:10" ht="15.75" customHeight="1">
      <c r="A60" s="46">
        <v>910001</v>
      </c>
      <c r="B60" s="41" t="s">
        <v>100</v>
      </c>
      <c r="C60" s="41"/>
      <c r="D60" s="34"/>
      <c r="E60" s="34"/>
      <c r="F60" s="34">
        <v>245448.3</v>
      </c>
      <c r="G60" s="34">
        <f t="shared" si="0"/>
        <v>-245448.3</v>
      </c>
      <c r="J60" s="34"/>
    </row>
    <row r="61" spans="1:10" ht="15.75" customHeight="1">
      <c r="A61" s="46">
        <v>900003</v>
      </c>
      <c r="B61" s="41" t="s">
        <v>101</v>
      </c>
      <c r="C61" s="41"/>
      <c r="D61" s="34">
        <v>2603443.6</v>
      </c>
      <c r="E61" s="34"/>
      <c r="F61" s="34"/>
      <c r="G61" s="34">
        <f t="shared" si="0"/>
        <v>2603443.6</v>
      </c>
    </row>
    <row r="62" spans="1:10" ht="15.75" customHeight="1">
      <c r="A62" s="46">
        <v>910002</v>
      </c>
      <c r="B62" s="41" t="s">
        <v>102</v>
      </c>
      <c r="C62" s="41"/>
      <c r="D62" s="34">
        <v>4387541.12</v>
      </c>
      <c r="E62" s="34"/>
      <c r="F62" s="34"/>
      <c r="G62" s="34">
        <f t="shared" si="0"/>
        <v>4387541.12</v>
      </c>
    </row>
    <row r="63" spans="1:10" ht="15.75" customHeight="1">
      <c r="A63" s="46">
        <v>900004</v>
      </c>
      <c r="B63" s="41" t="s">
        <v>103</v>
      </c>
      <c r="C63" s="41"/>
      <c r="D63" s="34">
        <v>6300016</v>
      </c>
      <c r="E63" s="34"/>
      <c r="F63" s="34"/>
      <c r="G63" s="34">
        <f t="shared" si="0"/>
        <v>6300016</v>
      </c>
    </row>
    <row r="64" spans="1:10" ht="15.75" customHeight="1">
      <c r="A64" s="46">
        <v>910003</v>
      </c>
      <c r="B64" s="41" t="s">
        <v>104</v>
      </c>
      <c r="C64" s="41"/>
      <c r="D64" s="34">
        <v>874344.79999999993</v>
      </c>
      <c r="E64" s="34"/>
      <c r="F64" s="34"/>
      <c r="G64" s="34">
        <f t="shared" si="0"/>
        <v>874344.79999999993</v>
      </c>
    </row>
    <row r="65" spans="1:10" ht="15.75" customHeight="1">
      <c r="A65" s="46">
        <v>900005</v>
      </c>
      <c r="B65" s="41" t="s">
        <v>105</v>
      </c>
      <c r="C65" s="41"/>
      <c r="D65" s="34">
        <v>2354465</v>
      </c>
      <c r="E65" s="34"/>
      <c r="F65" s="34"/>
      <c r="G65" s="34">
        <f t="shared" si="0"/>
        <v>2354465</v>
      </c>
    </row>
    <row r="66" spans="1:10" ht="15.75" customHeight="1">
      <c r="A66" s="46">
        <v>910004</v>
      </c>
      <c r="B66" s="41" t="s">
        <v>106</v>
      </c>
      <c r="C66" s="41"/>
      <c r="D66" s="34">
        <v>645000</v>
      </c>
      <c r="E66" s="34"/>
      <c r="F66" s="34"/>
      <c r="G66" s="34">
        <f t="shared" si="0"/>
        <v>645000</v>
      </c>
      <c r="J66" s="34"/>
    </row>
    <row r="67" spans="1:10" ht="15.75" customHeight="1">
      <c r="A67" s="46">
        <v>900006</v>
      </c>
      <c r="B67" s="41" t="s">
        <v>107</v>
      </c>
      <c r="C67" s="41"/>
      <c r="D67" s="34">
        <v>245100</v>
      </c>
      <c r="E67" s="34"/>
      <c r="F67" s="34"/>
      <c r="G67" s="34">
        <f t="shared" si="0"/>
        <v>245100</v>
      </c>
      <c r="J67" s="34"/>
    </row>
    <row r="68" spans="1:10" ht="15.75" customHeight="1">
      <c r="A68" s="46">
        <v>910005</v>
      </c>
      <c r="B68" s="41" t="s">
        <v>108</v>
      </c>
      <c r="C68" s="41"/>
      <c r="D68" s="34">
        <v>17200</v>
      </c>
      <c r="E68" s="34"/>
      <c r="F68" s="34"/>
      <c r="G68" s="34">
        <f t="shared" si="0"/>
        <v>17200</v>
      </c>
      <c r="J68" s="34"/>
    </row>
    <row r="69" spans="1:10" ht="15.75" customHeight="1">
      <c r="A69" s="46">
        <v>900007</v>
      </c>
      <c r="B69" s="41" t="s">
        <v>109</v>
      </c>
      <c r="C69" s="41"/>
      <c r="D69" s="34">
        <v>17200</v>
      </c>
      <c r="E69" s="34"/>
      <c r="F69" s="34"/>
      <c r="G69" s="34">
        <f t="shared" si="0"/>
        <v>17200</v>
      </c>
      <c r="J69" s="34"/>
    </row>
    <row r="70" spans="1:10" ht="15.75" customHeight="1">
      <c r="A70" s="46">
        <v>910006</v>
      </c>
      <c r="B70" s="41" t="s">
        <v>110</v>
      </c>
      <c r="C70" s="41"/>
      <c r="D70" s="34">
        <v>1638945</v>
      </c>
      <c r="E70" s="34"/>
      <c r="F70" s="34"/>
      <c r="G70" s="34">
        <f t="shared" si="0"/>
        <v>1638945</v>
      </c>
      <c r="J70" s="34"/>
    </row>
    <row r="71" spans="1:10" ht="15.75" customHeight="1">
      <c r="A71" s="46">
        <v>900008</v>
      </c>
      <c r="B71" s="41" t="s">
        <v>111</v>
      </c>
      <c r="C71" s="41"/>
      <c r="D71" s="34">
        <v>254358.76</v>
      </c>
      <c r="E71" s="34"/>
      <c r="F71" s="34"/>
      <c r="G71" s="34">
        <f t="shared" ref="G71:G94" si="2">D71-F71</f>
        <v>254358.76</v>
      </c>
      <c r="J71" s="34"/>
    </row>
    <row r="72" spans="1:10" ht="15.75" customHeight="1">
      <c r="A72" s="46">
        <v>910007</v>
      </c>
      <c r="B72" s="41" t="s">
        <v>112</v>
      </c>
      <c r="C72" s="41"/>
      <c r="D72" s="34">
        <v>2045.08</v>
      </c>
      <c r="E72" s="34"/>
      <c r="F72" s="34"/>
      <c r="G72" s="34">
        <f t="shared" si="2"/>
        <v>2045.08</v>
      </c>
      <c r="J72" s="34"/>
    </row>
    <row r="73" spans="1:10" ht="15.75" customHeight="1">
      <c r="A73" s="46">
        <v>900009</v>
      </c>
      <c r="B73" s="41" t="s">
        <v>113</v>
      </c>
      <c r="C73" s="41"/>
      <c r="D73" s="34">
        <v>651157.6</v>
      </c>
      <c r="E73" s="34"/>
      <c r="F73" s="34"/>
      <c r="G73" s="34">
        <f t="shared" si="2"/>
        <v>651157.6</v>
      </c>
      <c r="J73" s="34"/>
    </row>
    <row r="74" spans="1:10" ht="15.75" customHeight="1">
      <c r="A74" s="46">
        <v>910008</v>
      </c>
      <c r="B74" s="41" t="s">
        <v>114</v>
      </c>
      <c r="C74" s="41"/>
      <c r="D74" s="34">
        <v>973993</v>
      </c>
      <c r="E74" s="34"/>
      <c r="F74" s="34"/>
      <c r="G74" s="34">
        <f t="shared" si="2"/>
        <v>973993</v>
      </c>
      <c r="J74" s="34"/>
    </row>
    <row r="75" spans="1:10" ht="15.75" customHeight="1">
      <c r="A75" s="46">
        <v>900010</v>
      </c>
      <c r="B75" s="41" t="s">
        <v>115</v>
      </c>
      <c r="C75" s="41"/>
      <c r="D75" s="34">
        <v>17582.7</v>
      </c>
      <c r="E75" s="34"/>
      <c r="F75" s="34"/>
      <c r="G75" s="34">
        <f t="shared" si="2"/>
        <v>17582.7</v>
      </c>
      <c r="J75" s="34"/>
    </row>
    <row r="76" spans="1:10" ht="15.75" customHeight="1">
      <c r="A76" s="46">
        <v>910009</v>
      </c>
      <c r="B76" s="41" t="s">
        <v>116</v>
      </c>
      <c r="C76" s="41"/>
      <c r="D76" s="34">
        <v>61934.62</v>
      </c>
      <c r="E76" s="34"/>
      <c r="F76" s="34"/>
      <c r="G76" s="34">
        <f t="shared" si="2"/>
        <v>61934.62</v>
      </c>
      <c r="J76" s="34"/>
    </row>
    <row r="77" spans="1:10" ht="15.75" customHeight="1">
      <c r="A77" s="46">
        <v>900011</v>
      </c>
      <c r="B77" s="41" t="s">
        <v>117</v>
      </c>
      <c r="C77" s="41"/>
      <c r="D77" s="34">
        <v>242575.9</v>
      </c>
      <c r="E77" s="34"/>
      <c r="F77" s="34"/>
      <c r="G77" s="34">
        <f t="shared" si="2"/>
        <v>242575.9</v>
      </c>
      <c r="J77" s="34"/>
    </row>
    <row r="78" spans="1:10" ht="15.75" customHeight="1">
      <c r="A78" s="46">
        <v>910010</v>
      </c>
      <c r="B78" s="41" t="s">
        <v>118</v>
      </c>
      <c r="C78" s="41"/>
      <c r="D78" s="34">
        <v>51725.56</v>
      </c>
      <c r="E78" s="34"/>
      <c r="F78" s="34"/>
      <c r="G78" s="34">
        <f t="shared" si="2"/>
        <v>51725.56</v>
      </c>
      <c r="J78" s="34"/>
    </row>
    <row r="79" spans="1:10" ht="15.75" customHeight="1">
      <c r="A79" s="46">
        <v>900012</v>
      </c>
      <c r="B79" s="41" t="s">
        <v>119</v>
      </c>
      <c r="C79" s="41"/>
      <c r="D79" s="34">
        <v>2223.1</v>
      </c>
      <c r="E79" s="34"/>
      <c r="F79" s="34"/>
      <c r="G79" s="34">
        <f t="shared" si="2"/>
        <v>2223.1</v>
      </c>
      <c r="J79" s="34"/>
    </row>
    <row r="80" spans="1:10" ht="15.75" customHeight="1">
      <c r="A80" s="46">
        <v>910011</v>
      </c>
      <c r="B80" s="41" t="s">
        <v>120</v>
      </c>
      <c r="C80" s="41"/>
      <c r="D80" s="34">
        <v>24492.799999999999</v>
      </c>
      <c r="E80" s="34"/>
      <c r="F80" s="34"/>
      <c r="G80" s="34">
        <f t="shared" si="2"/>
        <v>24492.799999999999</v>
      </c>
      <c r="J80" s="34"/>
    </row>
    <row r="81" spans="1:11" ht="15.75" customHeight="1">
      <c r="A81" s="46">
        <v>900013</v>
      </c>
      <c r="B81" s="41" t="s">
        <v>121</v>
      </c>
      <c r="C81" s="41"/>
      <c r="D81" s="34">
        <v>262199.38</v>
      </c>
      <c r="E81" s="34"/>
      <c r="F81" s="34"/>
      <c r="G81" s="34">
        <f t="shared" si="2"/>
        <v>262199.38</v>
      </c>
      <c r="J81" s="34"/>
    </row>
    <row r="82" spans="1:11" ht="15.75" customHeight="1">
      <c r="A82" s="46">
        <v>910012</v>
      </c>
      <c r="B82" s="41" t="s">
        <v>122</v>
      </c>
      <c r="C82" s="41"/>
      <c r="D82" s="34">
        <v>20062.939999999999</v>
      </c>
      <c r="E82" s="34"/>
      <c r="F82" s="34"/>
      <c r="G82" s="34">
        <f t="shared" si="2"/>
        <v>20062.939999999999</v>
      </c>
      <c r="J82" s="34"/>
    </row>
    <row r="83" spans="1:11" ht="15.75" customHeight="1">
      <c r="A83" s="46">
        <v>900014</v>
      </c>
      <c r="B83" s="41" t="s">
        <v>123</v>
      </c>
      <c r="C83" s="41"/>
      <c r="D83" s="34">
        <v>24678.560000000001</v>
      </c>
      <c r="E83" s="34"/>
      <c r="F83" s="34"/>
      <c r="G83" s="34">
        <f t="shared" si="2"/>
        <v>24678.560000000001</v>
      </c>
      <c r="J83" s="34"/>
    </row>
    <row r="84" spans="1:11" ht="15.75" customHeight="1">
      <c r="A84" s="46">
        <v>910013</v>
      </c>
      <c r="B84" s="41" t="s">
        <v>124</v>
      </c>
      <c r="C84" s="41"/>
      <c r="D84" s="34">
        <v>36646.32</v>
      </c>
      <c r="E84" s="34"/>
      <c r="F84" s="34"/>
      <c r="G84" s="34">
        <f t="shared" si="2"/>
        <v>36646.32</v>
      </c>
      <c r="J84" s="34"/>
    </row>
    <row r="85" spans="1:11" ht="15.75" customHeight="1">
      <c r="A85" s="46">
        <v>900015</v>
      </c>
      <c r="B85" s="41" t="s">
        <v>125</v>
      </c>
      <c r="C85" s="41"/>
      <c r="D85" s="34">
        <v>1068.1199999999999</v>
      </c>
      <c r="E85" s="34"/>
      <c r="F85" s="34"/>
      <c r="G85" s="34">
        <f t="shared" si="2"/>
        <v>1068.1199999999999</v>
      </c>
      <c r="J85" s="34"/>
    </row>
    <row r="86" spans="1:11" ht="15.75" customHeight="1">
      <c r="A86" s="46">
        <v>910014</v>
      </c>
      <c r="B86" s="41" t="s">
        <v>126</v>
      </c>
      <c r="C86" s="41"/>
      <c r="D86" s="34">
        <v>168785.32</v>
      </c>
      <c r="E86" s="34"/>
      <c r="F86" s="34"/>
      <c r="G86" s="34">
        <f t="shared" si="2"/>
        <v>168785.32</v>
      </c>
      <c r="J86" s="34"/>
    </row>
    <row r="87" spans="1:11" ht="15.75" customHeight="1">
      <c r="A87" s="46">
        <v>900016</v>
      </c>
      <c r="B87" s="41" t="s">
        <v>127</v>
      </c>
      <c r="C87" s="41"/>
      <c r="D87" s="34">
        <v>218725.52</v>
      </c>
      <c r="E87" s="34"/>
      <c r="F87" s="34"/>
      <c r="G87" s="34">
        <f t="shared" si="2"/>
        <v>218725.52</v>
      </c>
      <c r="J87" s="34"/>
    </row>
    <row r="88" spans="1:11" ht="15.75" customHeight="1">
      <c r="A88" s="46">
        <v>910015</v>
      </c>
      <c r="B88" s="41" t="s">
        <v>128</v>
      </c>
      <c r="C88" s="41"/>
      <c r="D88" s="34">
        <v>437963.6</v>
      </c>
      <c r="E88" s="34"/>
      <c r="F88" s="34"/>
      <c r="G88" s="34">
        <f t="shared" si="2"/>
        <v>437963.6</v>
      </c>
      <c r="J88" s="34"/>
    </row>
    <row r="89" spans="1:11" ht="15.75" customHeight="1">
      <c r="A89" s="46">
        <v>900017</v>
      </c>
      <c r="B89" s="41" t="s">
        <v>129</v>
      </c>
      <c r="C89" s="41"/>
      <c r="D89" s="34">
        <v>1905.76</v>
      </c>
      <c r="E89" s="34"/>
      <c r="F89" s="34"/>
      <c r="G89" s="34">
        <f t="shared" si="2"/>
        <v>1905.76</v>
      </c>
      <c r="J89" s="34"/>
    </row>
    <row r="90" spans="1:11" ht="15.75" customHeight="1">
      <c r="A90" s="46">
        <v>910016</v>
      </c>
      <c r="B90" s="41" t="s">
        <v>130</v>
      </c>
      <c r="C90" s="41"/>
      <c r="D90" s="34">
        <v>1003.62</v>
      </c>
      <c r="E90" s="34"/>
      <c r="F90" s="34"/>
      <c r="G90" s="34">
        <f t="shared" si="2"/>
        <v>1003.62</v>
      </c>
      <c r="J90" s="34"/>
    </row>
    <row r="91" spans="1:11" ht="15.75" customHeight="1">
      <c r="A91" s="46">
        <v>900018</v>
      </c>
      <c r="B91" s="41" t="s">
        <v>131</v>
      </c>
      <c r="C91" s="41"/>
      <c r="D91" s="34">
        <v>715313.6</v>
      </c>
      <c r="E91" s="34"/>
      <c r="F91" s="34"/>
      <c r="G91" s="34">
        <f t="shared" si="2"/>
        <v>715313.6</v>
      </c>
      <c r="J91" s="34"/>
    </row>
    <row r="92" spans="1:11" ht="15.75" customHeight="1">
      <c r="A92" s="46">
        <v>910017</v>
      </c>
      <c r="B92" s="41" t="s">
        <v>132</v>
      </c>
      <c r="C92" s="41"/>
      <c r="D92" s="34">
        <v>22071.9</v>
      </c>
      <c r="E92" s="34"/>
      <c r="F92" s="34"/>
      <c r="G92" s="34">
        <f t="shared" si="2"/>
        <v>22071.9</v>
      </c>
      <c r="J92" s="34"/>
    </row>
    <row r="93" spans="1:11" ht="15.75" customHeight="1">
      <c r="A93" s="46">
        <v>900019</v>
      </c>
      <c r="B93" s="41" t="s">
        <v>133</v>
      </c>
      <c r="C93" s="41"/>
      <c r="D93" s="34">
        <v>19035.239999999998</v>
      </c>
      <c r="E93" s="34"/>
      <c r="F93" s="34"/>
      <c r="G93" s="34">
        <f t="shared" si="2"/>
        <v>19035.239999999998</v>
      </c>
      <c r="J93" s="34"/>
    </row>
    <row r="94" spans="1:11" ht="15.75" customHeight="1">
      <c r="A94" s="46">
        <v>910018</v>
      </c>
      <c r="B94" s="41" t="s">
        <v>134</v>
      </c>
      <c r="C94" s="41"/>
      <c r="D94" s="34">
        <v>6663899.2000000002</v>
      </c>
      <c r="E94" s="34"/>
      <c r="F94" s="34"/>
      <c r="G94" s="34">
        <f t="shared" si="2"/>
        <v>6663899.2000000002</v>
      </c>
      <c r="J94" s="34"/>
    </row>
    <row r="95" spans="1:11" ht="15.75" customHeight="1">
      <c r="B95" s="41"/>
      <c r="C95" s="41"/>
      <c r="D95" s="39"/>
      <c r="E95" s="34"/>
      <c r="F95" s="47"/>
    </row>
    <row r="96" spans="1:11" ht="15.75" customHeight="1">
      <c r="B96" s="41"/>
      <c r="C96" s="41"/>
      <c r="D96" s="34"/>
      <c r="E96" s="34"/>
      <c r="F96" s="34"/>
      <c r="J96" s="34"/>
      <c r="K96" s="48"/>
    </row>
    <row r="97" spans="2:6" ht="15.75" customHeight="1" thickBot="1">
      <c r="B97" s="49" t="s">
        <v>135</v>
      </c>
      <c r="C97" s="41"/>
      <c r="D97" s="50">
        <f>SUM(D6:D95)</f>
        <v>82963426.139999986</v>
      </c>
      <c r="E97" s="34"/>
      <c r="F97" s="50">
        <f>SUM(F6:F95)</f>
        <v>82963426.14199999</v>
      </c>
    </row>
    <row r="98" spans="2:6" ht="15.75" customHeight="1" thickTop="1">
      <c r="B98" s="49"/>
      <c r="C98" s="41"/>
      <c r="D98" s="34"/>
      <c r="E98" s="34"/>
      <c r="F98" s="34"/>
    </row>
    <row r="99" spans="2:6" ht="15.75" customHeight="1">
      <c r="B99" s="41"/>
      <c r="C99" s="41"/>
      <c r="D99" s="34"/>
      <c r="E99" s="34"/>
      <c r="F99" s="34"/>
    </row>
    <row r="100" spans="2:6" ht="15.75" customHeight="1" thickBot="1">
      <c r="B100" s="49" t="s">
        <v>136</v>
      </c>
      <c r="C100" s="41"/>
      <c r="D100" s="34"/>
      <c r="E100" s="34"/>
      <c r="F100" s="51">
        <f>+D97-F97</f>
        <v>-2.0000040531158447E-3</v>
      </c>
    </row>
    <row r="101" spans="2:6" ht="15.75" customHeight="1" thickTop="1" thickBot="1">
      <c r="B101" s="52"/>
      <c r="C101" s="52"/>
      <c r="D101" s="53"/>
      <c r="E101" s="53" t="s">
        <v>58</v>
      </c>
      <c r="F101" s="53"/>
    </row>
    <row r="102" spans="2:6" ht="15.75" customHeight="1">
      <c r="D102" s="34"/>
      <c r="E102" s="34"/>
      <c r="F102" s="34"/>
    </row>
    <row r="103" spans="2:6" ht="15.75" customHeight="1">
      <c r="D103" s="34"/>
      <c r="E103" s="34"/>
      <c r="F103" s="34"/>
    </row>
    <row r="104" spans="2:6" ht="15.75" customHeight="1">
      <c r="D104" s="34"/>
      <c r="E104" s="34"/>
      <c r="F104" s="34"/>
    </row>
    <row r="105" spans="2:6" ht="15.75" customHeight="1">
      <c r="D105" s="34"/>
      <c r="E105" s="34"/>
      <c r="F105" s="34"/>
    </row>
    <row r="106" spans="2:6" ht="15.75" customHeight="1">
      <c r="D106" s="34"/>
      <c r="E106" s="34"/>
      <c r="F106" s="34"/>
    </row>
    <row r="107" spans="2:6" ht="15.75" customHeight="1">
      <c r="D107" s="34"/>
      <c r="E107" s="34"/>
      <c r="F107" s="34"/>
    </row>
    <row r="108" spans="2:6" ht="15.75" customHeight="1">
      <c r="D108" s="34"/>
      <c r="E108" s="34"/>
      <c r="F108" s="34"/>
    </row>
    <row r="109" spans="2:6" ht="15.75" customHeight="1">
      <c r="D109" s="34"/>
      <c r="E109" s="34"/>
      <c r="F109" s="34"/>
    </row>
    <row r="110" spans="2:6" ht="15.75" customHeight="1">
      <c r="D110" s="34"/>
      <c r="E110" s="34"/>
      <c r="F110" s="34"/>
    </row>
    <row r="111" spans="2:6" ht="15.75" customHeight="1">
      <c r="D111" s="34"/>
      <c r="E111" s="34"/>
      <c r="F111" s="34"/>
    </row>
    <row r="112" spans="2:6" ht="15.75" customHeight="1">
      <c r="D112" s="34"/>
      <c r="E112" s="34"/>
      <c r="F112" s="34"/>
    </row>
    <row r="113" spans="4:6" ht="15.75" customHeight="1">
      <c r="D113" s="34"/>
      <c r="E113" s="34"/>
      <c r="F113" s="34"/>
    </row>
    <row r="114" spans="4:6" ht="15.75" customHeight="1">
      <c r="D114" s="34"/>
      <c r="E114" s="34"/>
      <c r="F114" s="34"/>
    </row>
    <row r="115" spans="4:6" ht="15.75" customHeight="1">
      <c r="D115" s="34"/>
      <c r="E115" s="34"/>
      <c r="F115" s="34"/>
    </row>
    <row r="116" spans="4:6" ht="15.75" customHeight="1">
      <c r="D116" s="34"/>
      <c r="E116" s="34"/>
      <c r="F116" s="34"/>
    </row>
    <row r="117" spans="4:6" ht="15.75" customHeight="1">
      <c r="D117" s="34"/>
      <c r="E117" s="34"/>
      <c r="F117" s="34"/>
    </row>
    <row r="118" spans="4:6" ht="15.75" customHeight="1">
      <c r="D118" s="34"/>
      <c r="E118" s="34"/>
      <c r="F118" s="34"/>
    </row>
    <row r="119" spans="4:6" ht="15.75" customHeight="1">
      <c r="D119" s="34"/>
      <c r="E119" s="34"/>
      <c r="F119" s="34"/>
    </row>
    <row r="120" spans="4:6" ht="15.75" customHeight="1">
      <c r="D120" s="34"/>
      <c r="E120" s="34"/>
      <c r="F120" s="34"/>
    </row>
    <row r="121" spans="4:6" ht="15.75" customHeight="1">
      <c r="D121" s="34"/>
      <c r="E121" s="34"/>
      <c r="F121" s="34"/>
    </row>
    <row r="122" spans="4:6" ht="15.75" customHeight="1">
      <c r="D122" s="34"/>
      <c r="E122" s="34"/>
      <c r="F122" s="34"/>
    </row>
    <row r="123" spans="4:6" ht="15.75" customHeight="1">
      <c r="D123" s="34"/>
      <c r="E123" s="34"/>
      <c r="F123" s="34"/>
    </row>
    <row r="124" spans="4:6" ht="15.75" customHeight="1">
      <c r="D124" s="34"/>
      <c r="E124" s="34"/>
      <c r="F124" s="34"/>
    </row>
    <row r="125" spans="4:6" ht="15.75" customHeight="1">
      <c r="D125" s="34"/>
      <c r="E125" s="34"/>
      <c r="F125" s="34"/>
    </row>
    <row r="126" spans="4:6" ht="15.75" customHeight="1">
      <c r="D126" s="34"/>
      <c r="E126" s="34"/>
      <c r="F126" s="34"/>
    </row>
    <row r="127" spans="4:6" ht="15.75" customHeight="1">
      <c r="D127" s="34"/>
      <c r="E127" s="34"/>
      <c r="F127" s="34"/>
    </row>
    <row r="128" spans="4:6" ht="15.75" customHeight="1">
      <c r="D128" s="34"/>
      <c r="E128" s="34"/>
      <c r="F128" s="34"/>
    </row>
    <row r="129" spans="4:6" ht="15.75" customHeight="1">
      <c r="D129" s="34"/>
      <c r="E129" s="34"/>
      <c r="F129" s="34"/>
    </row>
    <row r="130" spans="4:6" ht="15.75" customHeight="1">
      <c r="D130" s="34"/>
      <c r="E130" s="34"/>
      <c r="F130" s="34"/>
    </row>
    <row r="131" spans="4:6" ht="15.75" customHeight="1">
      <c r="D131" s="34"/>
      <c r="E131" s="34"/>
      <c r="F131" s="34"/>
    </row>
    <row r="132" spans="4:6" ht="15.75" customHeight="1">
      <c r="D132" s="34"/>
      <c r="E132" s="34"/>
      <c r="F132" s="34"/>
    </row>
    <row r="133" spans="4:6" ht="15.75" customHeight="1">
      <c r="D133" s="34"/>
      <c r="E133" s="34"/>
      <c r="F133" s="34"/>
    </row>
    <row r="134" spans="4:6" ht="15.75" customHeight="1">
      <c r="D134" s="34"/>
      <c r="E134" s="34"/>
      <c r="F134" s="34"/>
    </row>
    <row r="135" spans="4:6" ht="15.75" customHeight="1">
      <c r="D135" s="34"/>
      <c r="E135" s="34"/>
      <c r="F135" s="34"/>
    </row>
    <row r="136" spans="4:6" ht="15.75" customHeight="1">
      <c r="D136" s="34"/>
      <c r="E136" s="34"/>
      <c r="F136" s="34"/>
    </row>
    <row r="137" spans="4:6" ht="15.75" customHeight="1">
      <c r="D137" s="34"/>
      <c r="E137" s="34"/>
      <c r="F137" s="34"/>
    </row>
    <row r="138" spans="4:6" ht="15.75" customHeight="1">
      <c r="D138" s="34"/>
      <c r="E138" s="34"/>
      <c r="F138" s="34"/>
    </row>
    <row r="139" spans="4:6" ht="15.75" customHeight="1">
      <c r="D139" s="34"/>
      <c r="E139" s="34"/>
      <c r="F139" s="34"/>
    </row>
    <row r="140" spans="4:6" ht="15.75" customHeight="1">
      <c r="D140" s="34"/>
      <c r="E140" s="34"/>
      <c r="F140" s="34"/>
    </row>
    <row r="141" spans="4:6" ht="15.75" customHeight="1">
      <c r="D141" s="34"/>
      <c r="E141" s="34"/>
      <c r="F141" s="34"/>
    </row>
    <row r="142" spans="4:6" ht="15.75" customHeight="1">
      <c r="D142" s="34"/>
      <c r="E142" s="34"/>
      <c r="F142" s="34"/>
    </row>
    <row r="143" spans="4:6" ht="15.75" customHeight="1">
      <c r="D143" s="34"/>
      <c r="E143" s="34"/>
      <c r="F143" s="34"/>
    </row>
    <row r="144" spans="4:6" ht="15.75" customHeight="1">
      <c r="D144" s="34"/>
      <c r="E144" s="34"/>
      <c r="F144" s="34"/>
    </row>
    <row r="145" spans="4:6" ht="15.75" customHeight="1">
      <c r="D145" s="34"/>
      <c r="E145" s="34"/>
      <c r="F145" s="34"/>
    </row>
    <row r="146" spans="4:6" ht="15.75" customHeight="1">
      <c r="D146" s="34"/>
      <c r="E146" s="34"/>
      <c r="F146" s="34"/>
    </row>
    <row r="147" spans="4:6" ht="15.75" customHeight="1">
      <c r="D147" s="34"/>
      <c r="E147" s="34"/>
      <c r="F147" s="34"/>
    </row>
    <row r="148" spans="4:6" ht="15.75" customHeight="1">
      <c r="D148" s="34"/>
      <c r="E148" s="34"/>
      <c r="F148" s="34"/>
    </row>
    <row r="149" spans="4:6" ht="15.75" customHeight="1">
      <c r="D149" s="34"/>
      <c r="E149" s="34"/>
      <c r="F149" s="34"/>
    </row>
    <row r="150" spans="4:6" ht="15.75" customHeight="1">
      <c r="D150" s="34"/>
      <c r="E150" s="34"/>
      <c r="F150" s="34"/>
    </row>
    <row r="151" spans="4:6" ht="15.75" customHeight="1">
      <c r="D151" s="34"/>
      <c r="E151" s="34"/>
      <c r="F151" s="34"/>
    </row>
    <row r="152" spans="4:6" ht="15.75" customHeight="1">
      <c r="D152" s="34"/>
      <c r="E152" s="34"/>
      <c r="F152" s="34"/>
    </row>
    <row r="153" spans="4:6" ht="15.75" customHeight="1">
      <c r="D153" s="34"/>
      <c r="E153" s="34"/>
      <c r="F153" s="34"/>
    </row>
    <row r="154" spans="4:6" ht="15.75" customHeight="1">
      <c r="D154" s="34"/>
      <c r="E154" s="34"/>
      <c r="F154" s="34"/>
    </row>
    <row r="155" spans="4:6" ht="15.75" customHeight="1">
      <c r="D155" s="34"/>
      <c r="E155" s="34"/>
      <c r="F155" s="34"/>
    </row>
    <row r="156" spans="4:6" ht="15.75" customHeight="1">
      <c r="D156" s="34"/>
      <c r="E156" s="34"/>
      <c r="F156" s="34"/>
    </row>
    <row r="157" spans="4:6" ht="15.75" customHeight="1">
      <c r="D157" s="34"/>
      <c r="E157" s="34"/>
      <c r="F157" s="34"/>
    </row>
    <row r="158" spans="4:6" ht="15.75" customHeight="1">
      <c r="D158" s="34"/>
      <c r="E158" s="34"/>
      <c r="F158" s="34"/>
    </row>
    <row r="159" spans="4:6" ht="15.75" customHeight="1">
      <c r="D159" s="34"/>
      <c r="E159" s="34"/>
      <c r="F159" s="34"/>
    </row>
    <row r="160" spans="4:6" ht="15.75" customHeight="1">
      <c r="D160" s="34"/>
      <c r="E160" s="34"/>
      <c r="F160" s="34"/>
    </row>
    <row r="161" spans="4:6" ht="15.75" customHeight="1">
      <c r="D161" s="34"/>
      <c r="E161" s="34"/>
      <c r="F161" s="34"/>
    </row>
    <row r="162" spans="4:6" ht="15.75" customHeight="1">
      <c r="D162" s="34"/>
      <c r="E162" s="34"/>
      <c r="F162" s="34"/>
    </row>
    <row r="163" spans="4:6" ht="15.75" customHeight="1">
      <c r="D163" s="34"/>
      <c r="E163" s="34"/>
      <c r="F163" s="34"/>
    </row>
    <row r="164" spans="4:6" ht="15.75" customHeight="1">
      <c r="D164" s="34"/>
      <c r="E164" s="34"/>
      <c r="F164" s="34"/>
    </row>
    <row r="165" spans="4:6" ht="15.75" customHeight="1">
      <c r="D165" s="34"/>
      <c r="E165" s="34"/>
      <c r="F165" s="34"/>
    </row>
    <row r="166" spans="4:6" ht="15.75" customHeight="1">
      <c r="D166" s="34"/>
      <c r="E166" s="34"/>
      <c r="F166" s="34"/>
    </row>
    <row r="167" spans="4:6" ht="15.75" customHeight="1">
      <c r="D167" s="34"/>
      <c r="E167" s="34"/>
      <c r="F167" s="34"/>
    </row>
    <row r="168" spans="4:6" ht="15.75" customHeight="1">
      <c r="D168" s="34"/>
      <c r="E168" s="34"/>
      <c r="F168" s="34"/>
    </row>
    <row r="169" spans="4:6" ht="15.75" customHeight="1">
      <c r="D169" s="34"/>
      <c r="E169" s="34"/>
      <c r="F169" s="34"/>
    </row>
    <row r="170" spans="4:6" ht="15.75" customHeight="1">
      <c r="D170" s="34"/>
      <c r="E170" s="34"/>
      <c r="F170" s="34"/>
    </row>
    <row r="171" spans="4:6" ht="15.75" customHeight="1">
      <c r="D171" s="34"/>
      <c r="E171" s="34"/>
      <c r="F171" s="34"/>
    </row>
    <row r="172" spans="4:6" ht="15.75" customHeight="1">
      <c r="D172" s="34"/>
      <c r="E172" s="34"/>
      <c r="F172" s="34"/>
    </row>
    <row r="173" spans="4:6" ht="15.75" customHeight="1">
      <c r="D173" s="34"/>
      <c r="E173" s="34"/>
      <c r="F173" s="34"/>
    </row>
    <row r="174" spans="4:6" ht="15.75" customHeight="1">
      <c r="D174" s="34"/>
      <c r="E174" s="34"/>
      <c r="F174" s="34"/>
    </row>
    <row r="175" spans="4:6" ht="15.75" customHeight="1">
      <c r="D175" s="34"/>
      <c r="E175" s="34"/>
      <c r="F175" s="34"/>
    </row>
    <row r="176" spans="4:6" ht="15.75" customHeight="1">
      <c r="D176" s="34"/>
      <c r="E176" s="34"/>
      <c r="F176" s="34"/>
    </row>
    <row r="177" spans="4:6" ht="15.75" customHeight="1">
      <c r="D177" s="34"/>
      <c r="E177" s="34"/>
      <c r="F177" s="34"/>
    </row>
    <row r="178" spans="4:6" ht="15.75" customHeight="1">
      <c r="D178" s="34"/>
      <c r="E178" s="34"/>
      <c r="F178" s="34"/>
    </row>
    <row r="179" spans="4:6" ht="15.75" customHeight="1">
      <c r="D179" s="34"/>
      <c r="E179" s="34"/>
      <c r="F179" s="34"/>
    </row>
    <row r="180" spans="4:6" ht="15.75" customHeight="1">
      <c r="D180" s="34"/>
      <c r="E180" s="34"/>
      <c r="F180" s="34"/>
    </row>
    <row r="181" spans="4:6" ht="15.75" customHeight="1">
      <c r="D181" s="34"/>
      <c r="E181" s="34"/>
      <c r="F181" s="34"/>
    </row>
    <row r="182" spans="4:6" ht="15.75" customHeight="1">
      <c r="D182" s="34"/>
      <c r="E182" s="34"/>
      <c r="F182" s="34"/>
    </row>
    <row r="183" spans="4:6" ht="15.75" customHeight="1">
      <c r="D183" s="34"/>
      <c r="E183" s="34"/>
      <c r="F183" s="34"/>
    </row>
    <row r="184" spans="4:6" ht="15.75" customHeight="1">
      <c r="D184" s="34"/>
      <c r="E184" s="34"/>
      <c r="F184" s="34"/>
    </row>
    <row r="185" spans="4:6" ht="15.75" customHeight="1">
      <c r="D185" s="34"/>
      <c r="E185" s="34"/>
      <c r="F185" s="34"/>
    </row>
    <row r="186" spans="4:6" ht="15.75" customHeight="1">
      <c r="D186" s="34"/>
      <c r="E186" s="34"/>
      <c r="F186" s="34"/>
    </row>
    <row r="187" spans="4:6" ht="15.75" customHeight="1">
      <c r="D187" s="34"/>
      <c r="E187" s="34"/>
      <c r="F187" s="34"/>
    </row>
    <row r="188" spans="4:6" ht="15.75" customHeight="1">
      <c r="D188" s="34"/>
      <c r="E188" s="34"/>
      <c r="F188" s="34"/>
    </row>
    <row r="189" spans="4:6" ht="15.75" customHeight="1">
      <c r="D189" s="34"/>
      <c r="E189" s="34"/>
      <c r="F189" s="34"/>
    </row>
    <row r="190" spans="4:6" ht="15.75" customHeight="1">
      <c r="D190" s="34"/>
      <c r="E190" s="34"/>
      <c r="F190" s="34"/>
    </row>
    <row r="191" spans="4:6" ht="15.75" customHeight="1">
      <c r="D191" s="34"/>
      <c r="E191" s="34"/>
      <c r="F191" s="34"/>
    </row>
    <row r="192" spans="4:6" ht="15.75" customHeight="1">
      <c r="D192" s="34"/>
      <c r="E192" s="34"/>
      <c r="F192" s="34"/>
    </row>
    <row r="193" spans="4:6" ht="15.75" customHeight="1">
      <c r="D193" s="34"/>
      <c r="E193" s="34"/>
      <c r="F193" s="34"/>
    </row>
    <row r="194" spans="4:6" ht="15.75" customHeight="1">
      <c r="D194" s="34"/>
      <c r="E194" s="34"/>
      <c r="F194" s="34"/>
    </row>
    <row r="195" spans="4:6" ht="15.75" customHeight="1">
      <c r="D195" s="34"/>
      <c r="E195" s="34"/>
      <c r="F195" s="34"/>
    </row>
    <row r="196" spans="4:6" ht="15.75" customHeight="1">
      <c r="D196" s="34"/>
      <c r="E196" s="34"/>
      <c r="F196" s="34"/>
    </row>
    <row r="197" spans="4:6" ht="15.75" customHeight="1">
      <c r="D197" s="34"/>
      <c r="E197" s="34"/>
      <c r="F197" s="34"/>
    </row>
    <row r="198" spans="4:6" ht="15.75" customHeight="1">
      <c r="D198" s="34"/>
      <c r="E198" s="34"/>
      <c r="F198" s="34"/>
    </row>
    <row r="199" spans="4:6" ht="15.75" customHeight="1">
      <c r="D199" s="34"/>
      <c r="E199" s="34"/>
      <c r="F199" s="34"/>
    </row>
    <row r="200" spans="4:6" ht="15.75" customHeight="1">
      <c r="D200" s="34"/>
      <c r="E200" s="34"/>
      <c r="F200" s="34"/>
    </row>
    <row r="201" spans="4:6" ht="15.75" customHeight="1">
      <c r="D201" s="34"/>
      <c r="E201" s="34"/>
      <c r="F201" s="34"/>
    </row>
    <row r="202" spans="4:6" ht="15.75" customHeight="1">
      <c r="D202" s="34"/>
      <c r="E202" s="34"/>
      <c r="F202" s="34"/>
    </row>
    <row r="203" spans="4:6" ht="15.75" customHeight="1">
      <c r="D203" s="34"/>
      <c r="E203" s="34"/>
      <c r="F203" s="34"/>
    </row>
    <row r="204" spans="4:6" ht="15.75" customHeight="1">
      <c r="D204" s="34"/>
      <c r="E204" s="34"/>
      <c r="F204" s="34"/>
    </row>
    <row r="205" spans="4:6" ht="15.75" customHeight="1">
      <c r="D205" s="34"/>
      <c r="E205" s="34"/>
      <c r="F205" s="34"/>
    </row>
    <row r="206" spans="4:6" ht="15.75" customHeight="1">
      <c r="D206" s="34"/>
      <c r="E206" s="34"/>
      <c r="F206" s="34"/>
    </row>
    <row r="207" spans="4:6" ht="15.75" customHeight="1">
      <c r="D207" s="34"/>
      <c r="E207" s="34"/>
      <c r="F207" s="34"/>
    </row>
    <row r="208" spans="4:6" ht="15.75" customHeight="1">
      <c r="D208" s="34"/>
      <c r="E208" s="34"/>
      <c r="F208" s="34"/>
    </row>
    <row r="209" spans="4:6" ht="15.75" customHeight="1">
      <c r="D209" s="34"/>
      <c r="E209" s="34"/>
      <c r="F209" s="34"/>
    </row>
    <row r="210" spans="4:6" ht="15.75" customHeight="1">
      <c r="D210" s="34"/>
      <c r="E210" s="34"/>
      <c r="F210" s="34"/>
    </row>
    <row r="211" spans="4:6" ht="15.75" customHeight="1">
      <c r="D211" s="34"/>
      <c r="E211" s="34"/>
      <c r="F211" s="34"/>
    </row>
    <row r="212" spans="4:6" ht="15.75" customHeight="1">
      <c r="D212" s="34"/>
      <c r="E212" s="34"/>
      <c r="F212" s="34"/>
    </row>
    <row r="213" spans="4:6" ht="15.75" customHeight="1">
      <c r="D213" s="34"/>
      <c r="E213" s="34"/>
      <c r="F213" s="34"/>
    </row>
    <row r="214" spans="4:6" ht="15.75" customHeight="1">
      <c r="D214" s="34"/>
      <c r="E214" s="34"/>
      <c r="F214" s="34"/>
    </row>
    <row r="215" spans="4:6" ht="15.75" customHeight="1">
      <c r="D215" s="34"/>
      <c r="E215" s="34"/>
      <c r="F215" s="34"/>
    </row>
    <row r="216" spans="4:6" ht="15.75" customHeight="1">
      <c r="D216" s="34"/>
      <c r="E216" s="34"/>
      <c r="F216" s="34"/>
    </row>
    <row r="217" spans="4:6" ht="15.75" customHeight="1">
      <c r="D217" s="34"/>
      <c r="E217" s="34"/>
      <c r="F217" s="34"/>
    </row>
    <row r="218" spans="4:6" ht="15.75" customHeight="1">
      <c r="D218" s="34"/>
      <c r="E218" s="34"/>
      <c r="F218" s="34"/>
    </row>
    <row r="219" spans="4:6" ht="15.75" customHeight="1">
      <c r="D219" s="34"/>
      <c r="E219" s="34"/>
      <c r="F219" s="34"/>
    </row>
    <row r="220" spans="4:6" ht="15.75" customHeight="1">
      <c r="D220" s="34"/>
      <c r="E220" s="34"/>
      <c r="F220" s="34"/>
    </row>
    <row r="221" spans="4:6" ht="15.75" customHeight="1">
      <c r="D221" s="34"/>
      <c r="E221" s="34"/>
      <c r="F221" s="34"/>
    </row>
    <row r="222" spans="4:6" ht="15.75" customHeight="1">
      <c r="D222" s="34"/>
      <c r="E222" s="34"/>
      <c r="F222" s="34"/>
    </row>
    <row r="223" spans="4:6" ht="15.75" customHeight="1">
      <c r="D223" s="34"/>
      <c r="E223" s="34"/>
      <c r="F223" s="34"/>
    </row>
    <row r="224" spans="4:6" ht="15.75" customHeight="1">
      <c r="D224" s="34"/>
      <c r="E224" s="34"/>
      <c r="F224" s="34"/>
    </row>
    <row r="225" spans="4:6" ht="15.75" customHeight="1">
      <c r="D225" s="34"/>
      <c r="E225" s="34"/>
      <c r="F225" s="34"/>
    </row>
    <row r="226" spans="4:6" ht="15.75" customHeight="1">
      <c r="D226" s="34"/>
      <c r="E226" s="34"/>
      <c r="F226" s="34"/>
    </row>
    <row r="227" spans="4:6" ht="15.75" customHeight="1">
      <c r="D227" s="34"/>
      <c r="E227" s="34"/>
      <c r="F227" s="34"/>
    </row>
    <row r="228" spans="4:6" ht="15.75" customHeight="1">
      <c r="D228" s="34"/>
      <c r="E228" s="34"/>
      <c r="F228" s="34"/>
    </row>
    <row r="229" spans="4:6" ht="15.75" customHeight="1">
      <c r="D229" s="34"/>
      <c r="E229" s="34"/>
      <c r="F229" s="34"/>
    </row>
    <row r="230" spans="4:6" ht="15.75" customHeight="1">
      <c r="D230" s="34"/>
      <c r="E230" s="34"/>
      <c r="F230" s="34"/>
    </row>
    <row r="231" spans="4:6" ht="15.75" customHeight="1">
      <c r="D231" s="34"/>
      <c r="E231" s="34"/>
      <c r="F231" s="34"/>
    </row>
    <row r="232" spans="4:6" ht="15.75" customHeight="1">
      <c r="D232" s="34"/>
      <c r="E232" s="34"/>
      <c r="F232" s="34"/>
    </row>
    <row r="233" spans="4:6" ht="15.75" customHeight="1">
      <c r="D233" s="34"/>
      <c r="E233" s="34"/>
      <c r="F233" s="34"/>
    </row>
    <row r="234" spans="4:6" ht="15.75" customHeight="1">
      <c r="D234" s="34"/>
      <c r="E234" s="34"/>
      <c r="F234" s="34"/>
    </row>
    <row r="235" spans="4:6" ht="15.75" customHeight="1">
      <c r="D235" s="34"/>
      <c r="E235" s="34"/>
      <c r="F235" s="34"/>
    </row>
    <row r="236" spans="4:6" ht="15.75" customHeight="1">
      <c r="D236" s="34"/>
      <c r="E236" s="34"/>
      <c r="F236" s="34"/>
    </row>
    <row r="237" spans="4:6" ht="15.75" customHeight="1">
      <c r="D237" s="34"/>
      <c r="E237" s="34"/>
      <c r="F237" s="34"/>
    </row>
    <row r="238" spans="4:6" ht="15.75" customHeight="1">
      <c r="D238" s="34"/>
      <c r="E238" s="34"/>
      <c r="F238" s="34"/>
    </row>
    <row r="239" spans="4:6" ht="15.75" customHeight="1">
      <c r="D239" s="34"/>
      <c r="E239" s="34"/>
      <c r="F239" s="34"/>
    </row>
    <row r="240" spans="4:6" ht="15.75" customHeight="1">
      <c r="D240" s="34"/>
      <c r="E240" s="34"/>
      <c r="F240" s="34"/>
    </row>
    <row r="241" spans="4:6" ht="15.75" customHeight="1">
      <c r="D241" s="34"/>
      <c r="E241" s="34"/>
      <c r="F241" s="34"/>
    </row>
    <row r="242" spans="4:6" ht="15.75" customHeight="1">
      <c r="D242" s="34"/>
      <c r="E242" s="34"/>
      <c r="F242" s="34"/>
    </row>
    <row r="243" spans="4:6" ht="15.75" customHeight="1">
      <c r="D243" s="34"/>
      <c r="E243" s="34"/>
      <c r="F243" s="34"/>
    </row>
    <row r="244" spans="4:6" ht="15.75" customHeight="1">
      <c r="D244" s="34"/>
      <c r="E244" s="34"/>
      <c r="F244" s="34"/>
    </row>
    <row r="245" spans="4:6" ht="15.75" customHeight="1">
      <c r="D245" s="34"/>
      <c r="E245" s="34"/>
      <c r="F245" s="34"/>
    </row>
    <row r="246" spans="4:6" ht="15.75" customHeight="1">
      <c r="D246" s="34"/>
      <c r="E246" s="34"/>
      <c r="F246" s="34"/>
    </row>
    <row r="247" spans="4:6" ht="15.75" customHeight="1">
      <c r="D247" s="34"/>
      <c r="E247" s="34"/>
      <c r="F247" s="34"/>
    </row>
    <row r="248" spans="4:6" ht="15.75" customHeight="1">
      <c r="D248" s="34"/>
      <c r="E248" s="34"/>
      <c r="F248" s="34"/>
    </row>
    <row r="249" spans="4:6" ht="15.75" customHeight="1">
      <c r="D249" s="34"/>
      <c r="E249" s="34"/>
      <c r="F249" s="34"/>
    </row>
    <row r="250" spans="4:6" ht="15.75" customHeight="1">
      <c r="D250" s="34"/>
      <c r="E250" s="34"/>
      <c r="F250" s="34"/>
    </row>
    <row r="251" spans="4:6" ht="15.75" customHeight="1">
      <c r="D251" s="34"/>
      <c r="E251" s="34"/>
      <c r="F251" s="34"/>
    </row>
    <row r="252" spans="4:6" ht="15.75" customHeight="1">
      <c r="D252" s="34"/>
      <c r="E252" s="34"/>
      <c r="F252" s="34"/>
    </row>
    <row r="253" spans="4:6" ht="15.75" customHeight="1">
      <c r="D253" s="34"/>
      <c r="E253" s="34"/>
      <c r="F253" s="34"/>
    </row>
    <row r="254" spans="4:6" ht="15.75" customHeight="1">
      <c r="D254" s="34"/>
      <c r="E254" s="34"/>
      <c r="F254" s="34"/>
    </row>
    <row r="255" spans="4:6" ht="15.75" customHeight="1">
      <c r="D255" s="34"/>
      <c r="E255" s="34"/>
      <c r="F255" s="34"/>
    </row>
    <row r="256" spans="4:6" ht="15.75" customHeight="1">
      <c r="D256" s="34"/>
      <c r="E256" s="34"/>
      <c r="F256" s="34"/>
    </row>
    <row r="257" spans="4:6" ht="15.75" customHeight="1">
      <c r="D257" s="34"/>
      <c r="E257" s="34"/>
      <c r="F257" s="34"/>
    </row>
    <row r="258" spans="4:6" ht="15.75" customHeight="1">
      <c r="D258" s="34"/>
      <c r="E258" s="34"/>
      <c r="F258" s="34"/>
    </row>
    <row r="259" spans="4:6" ht="15.75" customHeight="1">
      <c r="D259" s="34"/>
      <c r="E259" s="34"/>
      <c r="F259" s="34"/>
    </row>
    <row r="260" spans="4:6" ht="15.75" customHeight="1">
      <c r="D260" s="34"/>
      <c r="E260" s="34"/>
      <c r="F260" s="34"/>
    </row>
    <row r="261" spans="4:6" ht="15.75" customHeight="1">
      <c r="D261" s="34"/>
      <c r="E261" s="34"/>
      <c r="F261" s="34"/>
    </row>
    <row r="262" spans="4:6" ht="15.75" customHeight="1">
      <c r="D262" s="34"/>
      <c r="E262" s="34"/>
      <c r="F262" s="34"/>
    </row>
    <row r="263" spans="4:6" ht="15.75" customHeight="1">
      <c r="D263" s="34"/>
      <c r="E263" s="34"/>
      <c r="F263" s="34"/>
    </row>
    <row r="264" spans="4:6" ht="15.75" customHeight="1">
      <c r="D264" s="34"/>
      <c r="E264" s="34"/>
      <c r="F264" s="34"/>
    </row>
    <row r="265" spans="4:6" ht="15.75" customHeight="1">
      <c r="D265" s="34"/>
      <c r="E265" s="34"/>
      <c r="F265" s="34"/>
    </row>
    <row r="266" spans="4:6" ht="15.75" customHeight="1">
      <c r="D266" s="34"/>
      <c r="E266" s="34"/>
      <c r="F266" s="34"/>
    </row>
    <row r="267" spans="4:6" ht="15.75" customHeight="1">
      <c r="D267" s="34"/>
      <c r="E267" s="34"/>
      <c r="F267" s="34"/>
    </row>
    <row r="268" spans="4:6" ht="15.75" customHeight="1">
      <c r="D268" s="34"/>
      <c r="E268" s="34"/>
      <c r="F268" s="34"/>
    </row>
    <row r="269" spans="4:6" ht="15.75" customHeight="1">
      <c r="D269" s="34"/>
      <c r="E269" s="34"/>
      <c r="F269" s="34"/>
    </row>
    <row r="270" spans="4:6" ht="15.75" customHeight="1">
      <c r="D270" s="34"/>
      <c r="E270" s="34"/>
      <c r="F270" s="34"/>
    </row>
    <row r="271" spans="4:6" ht="15.75" customHeight="1">
      <c r="D271" s="34"/>
      <c r="E271" s="34"/>
      <c r="F271" s="34"/>
    </row>
    <row r="272" spans="4:6" ht="15.75" customHeight="1">
      <c r="D272" s="34"/>
      <c r="E272" s="34"/>
      <c r="F272" s="34"/>
    </row>
    <row r="273" spans="4:6" ht="15.75" customHeight="1">
      <c r="D273" s="34"/>
      <c r="E273" s="34"/>
      <c r="F273" s="34"/>
    </row>
    <row r="274" spans="4:6" ht="15.75" customHeight="1">
      <c r="D274" s="34"/>
      <c r="E274" s="34"/>
      <c r="F274" s="34"/>
    </row>
    <row r="275" spans="4:6" ht="15.75" customHeight="1">
      <c r="D275" s="34"/>
      <c r="E275" s="34"/>
      <c r="F275" s="34"/>
    </row>
    <row r="276" spans="4:6" ht="15.75" customHeight="1">
      <c r="D276" s="34"/>
      <c r="E276" s="34"/>
      <c r="F276" s="34"/>
    </row>
    <row r="277" spans="4:6" ht="15.75" customHeight="1">
      <c r="D277" s="34"/>
      <c r="E277" s="34"/>
      <c r="F277" s="34"/>
    </row>
    <row r="278" spans="4:6" ht="15.75" customHeight="1">
      <c r="D278" s="34"/>
      <c r="E278" s="34"/>
      <c r="F278" s="34"/>
    </row>
    <row r="279" spans="4:6" ht="15.75" customHeight="1">
      <c r="D279" s="34"/>
      <c r="E279" s="34"/>
      <c r="F279" s="34"/>
    </row>
    <row r="280" spans="4:6" ht="15.75" customHeight="1">
      <c r="D280" s="34"/>
      <c r="E280" s="34"/>
      <c r="F280" s="34"/>
    </row>
    <row r="281" spans="4:6" ht="15.75" customHeight="1">
      <c r="D281" s="34"/>
      <c r="E281" s="34"/>
      <c r="F281" s="34"/>
    </row>
    <row r="282" spans="4:6" ht="15.75" customHeight="1">
      <c r="D282" s="34"/>
      <c r="E282" s="34"/>
      <c r="F282" s="34"/>
    </row>
    <row r="283" spans="4:6" ht="15.75" customHeight="1">
      <c r="D283" s="34"/>
      <c r="E283" s="34"/>
      <c r="F283" s="34"/>
    </row>
    <row r="284" spans="4:6" ht="15.75" customHeight="1">
      <c r="D284" s="34"/>
      <c r="E284" s="34"/>
      <c r="F284" s="34"/>
    </row>
    <row r="285" spans="4:6" ht="15.75" customHeight="1">
      <c r="D285" s="34"/>
      <c r="E285" s="34"/>
      <c r="F285" s="34"/>
    </row>
    <row r="286" spans="4:6" ht="15.75" customHeight="1">
      <c r="D286" s="34"/>
      <c r="E286" s="34"/>
      <c r="F286" s="34"/>
    </row>
    <row r="287" spans="4:6" ht="15.75" customHeight="1">
      <c r="D287" s="34"/>
      <c r="E287" s="34"/>
      <c r="F287" s="34"/>
    </row>
    <row r="288" spans="4:6" ht="15.75" customHeight="1">
      <c r="D288" s="34"/>
      <c r="E288" s="34"/>
      <c r="F288" s="34"/>
    </row>
    <row r="289" spans="4:6" ht="15.75" customHeight="1">
      <c r="D289" s="34"/>
      <c r="E289" s="34"/>
      <c r="F289" s="34"/>
    </row>
    <row r="290" spans="4:6" ht="15.75" customHeight="1">
      <c r="D290" s="34"/>
      <c r="E290" s="34"/>
      <c r="F290" s="34"/>
    </row>
    <row r="291" spans="4:6" ht="15.75" customHeight="1">
      <c r="D291" s="34"/>
      <c r="E291" s="34"/>
      <c r="F291" s="34"/>
    </row>
    <row r="292" spans="4:6" ht="15.75" customHeight="1">
      <c r="D292" s="34"/>
      <c r="E292" s="34"/>
      <c r="F292" s="34"/>
    </row>
    <row r="293" spans="4:6" ht="15.75" customHeight="1">
      <c r="D293" s="34"/>
      <c r="E293" s="34"/>
      <c r="F293" s="34"/>
    </row>
    <row r="294" spans="4:6" ht="15.75" customHeight="1">
      <c r="D294" s="34"/>
      <c r="E294" s="34"/>
      <c r="F294" s="34"/>
    </row>
    <row r="295" spans="4:6" ht="15.75" customHeight="1">
      <c r="D295" s="34"/>
      <c r="E295" s="34"/>
      <c r="F295" s="34"/>
    </row>
    <row r="296" spans="4:6" ht="15.75" customHeight="1">
      <c r="D296" s="34"/>
      <c r="E296" s="34"/>
      <c r="F296" s="34"/>
    </row>
    <row r="297" spans="4:6" ht="15.75" customHeight="1">
      <c r="D297" s="34"/>
      <c r="E297" s="34"/>
      <c r="F297" s="34"/>
    </row>
    <row r="298" spans="4:6" ht="15.75" customHeight="1">
      <c r="D298" s="34"/>
      <c r="E298" s="34"/>
      <c r="F298" s="34"/>
    </row>
    <row r="299" spans="4:6" ht="15.75" customHeight="1">
      <c r="D299" s="34"/>
      <c r="E299" s="34"/>
      <c r="F299" s="34"/>
    </row>
    <row r="300" spans="4:6" ht="15.75" customHeight="1">
      <c r="D300" s="34"/>
      <c r="E300" s="34"/>
      <c r="F300" s="34"/>
    </row>
    <row r="301" spans="4:6" ht="15.75" customHeight="1">
      <c r="D301" s="34"/>
      <c r="E301" s="34"/>
      <c r="F301" s="34"/>
    </row>
    <row r="302" spans="4:6" ht="15.75" customHeight="1">
      <c r="D302" s="34"/>
      <c r="E302" s="34"/>
      <c r="F302" s="34"/>
    </row>
    <row r="303" spans="4:6" ht="15.75" customHeight="1">
      <c r="D303" s="34"/>
      <c r="E303" s="34"/>
      <c r="F303" s="34"/>
    </row>
    <row r="304" spans="4:6" ht="15.75" customHeight="1">
      <c r="D304" s="34"/>
      <c r="E304" s="34"/>
      <c r="F304" s="34"/>
    </row>
    <row r="305" spans="4:6" ht="15.75" customHeight="1">
      <c r="D305" s="34"/>
      <c r="E305" s="34"/>
      <c r="F305" s="34"/>
    </row>
    <row r="306" spans="4:6" ht="15.75" customHeight="1">
      <c r="D306" s="34"/>
      <c r="E306" s="34"/>
      <c r="F306" s="34"/>
    </row>
    <row r="307" spans="4:6" ht="15.75" customHeight="1">
      <c r="D307" s="34"/>
      <c r="E307" s="34"/>
      <c r="F307" s="34"/>
    </row>
    <row r="308" spans="4:6" ht="15.75" customHeight="1">
      <c r="D308" s="34"/>
      <c r="E308" s="34"/>
      <c r="F308" s="34"/>
    </row>
    <row r="309" spans="4:6" ht="15.75" customHeight="1">
      <c r="D309" s="34"/>
      <c r="E309" s="34"/>
      <c r="F309" s="34"/>
    </row>
    <row r="310" spans="4:6" ht="15.75" customHeight="1">
      <c r="D310" s="34"/>
      <c r="E310" s="34"/>
      <c r="F310" s="34"/>
    </row>
    <row r="311" spans="4:6" ht="15.75" customHeight="1">
      <c r="D311" s="34"/>
      <c r="E311" s="34"/>
      <c r="F311" s="34"/>
    </row>
    <row r="312" spans="4:6" ht="15.75" customHeight="1">
      <c r="D312" s="34"/>
      <c r="E312" s="34"/>
      <c r="F312" s="34"/>
    </row>
    <row r="313" spans="4:6" ht="15.75" customHeight="1">
      <c r="D313" s="34"/>
      <c r="E313" s="34"/>
      <c r="F313" s="34"/>
    </row>
    <row r="314" spans="4:6" ht="15.75" customHeight="1">
      <c r="D314" s="34"/>
      <c r="E314" s="34"/>
      <c r="F314" s="34"/>
    </row>
    <row r="315" spans="4:6" ht="15.75" customHeight="1">
      <c r="D315" s="34"/>
      <c r="E315" s="34"/>
      <c r="F315" s="34"/>
    </row>
    <row r="316" spans="4:6" ht="15.75" customHeight="1">
      <c r="D316" s="34"/>
      <c r="E316" s="34"/>
      <c r="F316" s="34"/>
    </row>
    <row r="317" spans="4:6" ht="15.75" customHeight="1">
      <c r="D317" s="34"/>
      <c r="E317" s="34"/>
      <c r="F317" s="34"/>
    </row>
    <row r="318" spans="4:6" ht="15.75" customHeight="1">
      <c r="D318" s="34"/>
      <c r="E318" s="34"/>
      <c r="F318" s="34"/>
    </row>
    <row r="319" spans="4:6" ht="15.75" customHeight="1">
      <c r="D319" s="34"/>
      <c r="E319" s="34"/>
      <c r="F319" s="34"/>
    </row>
    <row r="320" spans="4:6" ht="15.75" customHeight="1">
      <c r="D320" s="34"/>
      <c r="E320" s="34"/>
      <c r="F320" s="34"/>
    </row>
    <row r="321" spans="4:6" ht="15.75" customHeight="1">
      <c r="D321" s="34"/>
      <c r="E321" s="34"/>
      <c r="F321" s="34"/>
    </row>
    <row r="322" spans="4:6" ht="15.75" customHeight="1">
      <c r="D322" s="34"/>
      <c r="E322" s="34"/>
      <c r="F322" s="34"/>
    </row>
    <row r="323" spans="4:6" ht="15.75" customHeight="1">
      <c r="D323" s="34"/>
      <c r="E323" s="34"/>
      <c r="F323" s="34"/>
    </row>
    <row r="324" spans="4:6" ht="15.75" customHeight="1">
      <c r="D324" s="34"/>
      <c r="E324" s="34"/>
      <c r="F324" s="34"/>
    </row>
    <row r="325" spans="4:6" ht="15.75" customHeight="1">
      <c r="D325" s="34"/>
      <c r="E325" s="34"/>
      <c r="F325" s="34"/>
    </row>
    <row r="326" spans="4:6" ht="15.75" customHeight="1">
      <c r="D326" s="34"/>
      <c r="E326" s="34"/>
      <c r="F326" s="34"/>
    </row>
    <row r="327" spans="4:6" ht="15.75" customHeight="1">
      <c r="D327" s="34"/>
      <c r="E327" s="34"/>
      <c r="F327" s="34"/>
    </row>
    <row r="328" spans="4:6" ht="15.75" customHeight="1">
      <c r="D328" s="34"/>
      <c r="E328" s="34"/>
      <c r="F328" s="34"/>
    </row>
    <row r="329" spans="4:6" ht="15.75" customHeight="1">
      <c r="D329" s="34"/>
      <c r="E329" s="34"/>
      <c r="F329" s="34"/>
    </row>
    <row r="330" spans="4:6" ht="15.75" customHeight="1">
      <c r="D330" s="34"/>
      <c r="E330" s="34"/>
      <c r="F330" s="34"/>
    </row>
    <row r="331" spans="4:6" ht="15.75" customHeight="1">
      <c r="D331" s="34"/>
      <c r="E331" s="34"/>
      <c r="F331" s="34"/>
    </row>
    <row r="332" spans="4:6" ht="15.75" customHeight="1">
      <c r="D332" s="34"/>
      <c r="E332" s="34"/>
      <c r="F332" s="34"/>
    </row>
    <row r="333" spans="4:6" ht="15.75" customHeight="1">
      <c r="D333" s="34"/>
      <c r="E333" s="34"/>
      <c r="F333" s="34"/>
    </row>
    <row r="334" spans="4:6" ht="15.75" customHeight="1">
      <c r="D334" s="34"/>
      <c r="E334" s="34"/>
      <c r="F334" s="34"/>
    </row>
    <row r="335" spans="4:6" ht="15.75" customHeight="1">
      <c r="D335" s="34"/>
      <c r="E335" s="34"/>
      <c r="F335" s="34"/>
    </row>
    <row r="336" spans="4:6" ht="15.75" customHeight="1">
      <c r="D336" s="34"/>
      <c r="E336" s="34"/>
      <c r="F336" s="34"/>
    </row>
    <row r="337" spans="4:6" ht="15.75" customHeight="1">
      <c r="D337" s="34"/>
      <c r="E337" s="34"/>
      <c r="F337" s="34"/>
    </row>
    <row r="338" spans="4:6" ht="15.75" customHeight="1">
      <c r="D338" s="34"/>
      <c r="E338" s="34"/>
      <c r="F338" s="34"/>
    </row>
    <row r="339" spans="4:6" ht="15.75" customHeight="1">
      <c r="D339" s="34"/>
      <c r="E339" s="34"/>
      <c r="F339" s="34"/>
    </row>
    <row r="340" spans="4:6" ht="15.75" customHeight="1">
      <c r="D340" s="34"/>
      <c r="E340" s="34"/>
      <c r="F340" s="34"/>
    </row>
    <row r="341" spans="4:6" ht="15.75" customHeight="1">
      <c r="D341" s="34"/>
      <c r="E341" s="34"/>
      <c r="F341" s="34"/>
    </row>
    <row r="342" spans="4:6" ht="15.75" customHeight="1">
      <c r="D342" s="34"/>
      <c r="E342" s="34"/>
      <c r="F342" s="34"/>
    </row>
    <row r="343" spans="4:6" ht="15.75" customHeight="1">
      <c r="D343" s="34"/>
      <c r="E343" s="34"/>
      <c r="F343" s="34"/>
    </row>
    <row r="344" spans="4:6" ht="15.75" customHeight="1">
      <c r="D344" s="34"/>
      <c r="E344" s="34"/>
      <c r="F344" s="34"/>
    </row>
    <row r="345" spans="4:6" ht="15.75" customHeight="1">
      <c r="D345" s="34"/>
      <c r="E345" s="34"/>
      <c r="F345" s="34"/>
    </row>
    <row r="346" spans="4:6" ht="15.75" customHeight="1">
      <c r="D346" s="34"/>
      <c r="E346" s="34"/>
      <c r="F346" s="34"/>
    </row>
    <row r="347" spans="4:6" ht="15.75" customHeight="1">
      <c r="D347" s="34"/>
      <c r="E347" s="34"/>
      <c r="F347" s="34"/>
    </row>
    <row r="348" spans="4:6" ht="15.75" customHeight="1">
      <c r="D348" s="34"/>
      <c r="E348" s="34"/>
      <c r="F348" s="34"/>
    </row>
    <row r="349" spans="4:6" ht="15.75" customHeight="1">
      <c r="D349" s="34"/>
      <c r="E349" s="34"/>
      <c r="F349" s="34"/>
    </row>
    <row r="350" spans="4:6" ht="15.75" customHeight="1">
      <c r="D350" s="34"/>
      <c r="E350" s="34"/>
      <c r="F350" s="34"/>
    </row>
    <row r="351" spans="4:6" ht="15.75" customHeight="1">
      <c r="D351" s="34"/>
      <c r="E351" s="34"/>
      <c r="F351" s="34"/>
    </row>
    <row r="352" spans="4:6" ht="15.75" customHeight="1">
      <c r="D352" s="34"/>
      <c r="E352" s="34"/>
      <c r="F352" s="34"/>
    </row>
    <row r="353" spans="4:6" ht="15.75" customHeight="1">
      <c r="D353" s="34"/>
      <c r="E353" s="34"/>
      <c r="F353" s="34"/>
    </row>
    <row r="354" spans="4:6" ht="15.75" customHeight="1">
      <c r="D354" s="34"/>
      <c r="E354" s="34"/>
      <c r="F354" s="34"/>
    </row>
    <row r="355" spans="4:6" ht="15.75" customHeight="1">
      <c r="D355" s="34"/>
      <c r="E355" s="34"/>
      <c r="F355" s="34"/>
    </row>
    <row r="356" spans="4:6" ht="15.75" customHeight="1">
      <c r="D356" s="34"/>
      <c r="E356" s="34"/>
      <c r="F356" s="34"/>
    </row>
    <row r="357" spans="4:6" ht="15.75" customHeight="1">
      <c r="D357" s="34"/>
      <c r="E357" s="34"/>
      <c r="F357" s="34"/>
    </row>
    <row r="358" spans="4:6" ht="15.75" customHeight="1">
      <c r="D358" s="34"/>
      <c r="E358" s="34"/>
      <c r="F358" s="34"/>
    </row>
    <row r="359" spans="4:6" ht="15.75" customHeight="1">
      <c r="D359" s="34"/>
      <c r="E359" s="34"/>
      <c r="F359" s="34"/>
    </row>
    <row r="360" spans="4:6" ht="15.75" customHeight="1">
      <c r="D360" s="34"/>
      <c r="E360" s="34"/>
      <c r="F360" s="34"/>
    </row>
    <row r="361" spans="4:6" ht="15.75" customHeight="1">
      <c r="D361" s="34"/>
      <c r="E361" s="34"/>
      <c r="F361" s="34"/>
    </row>
    <row r="362" spans="4:6" ht="15.75" customHeight="1">
      <c r="D362" s="34"/>
      <c r="E362" s="34"/>
      <c r="F362" s="34"/>
    </row>
    <row r="363" spans="4:6" ht="15.75" customHeight="1">
      <c r="D363" s="34"/>
      <c r="E363" s="34"/>
      <c r="F363" s="34"/>
    </row>
    <row r="364" spans="4:6" ht="15.75" customHeight="1">
      <c r="D364" s="34"/>
      <c r="E364" s="34"/>
      <c r="F364" s="34"/>
    </row>
    <row r="365" spans="4:6" ht="15.75" customHeight="1">
      <c r="D365" s="34"/>
      <c r="E365" s="34"/>
      <c r="F365" s="34"/>
    </row>
    <row r="366" spans="4:6" ht="15.75" customHeight="1">
      <c r="D366" s="34"/>
      <c r="E366" s="34"/>
      <c r="F366" s="34"/>
    </row>
    <row r="367" spans="4:6" ht="15.75" customHeight="1">
      <c r="D367" s="34"/>
      <c r="E367" s="34"/>
      <c r="F367" s="34"/>
    </row>
    <row r="368" spans="4:6" ht="15.75" customHeight="1">
      <c r="D368" s="34"/>
      <c r="E368" s="34"/>
      <c r="F368" s="34"/>
    </row>
    <row r="369" spans="4:6" ht="15.75" customHeight="1">
      <c r="D369" s="34"/>
      <c r="E369" s="34"/>
      <c r="F369" s="34"/>
    </row>
    <row r="370" spans="4:6" ht="15.75" customHeight="1">
      <c r="D370" s="34"/>
      <c r="E370" s="34"/>
      <c r="F370" s="34"/>
    </row>
    <row r="371" spans="4:6" ht="15.75" customHeight="1">
      <c r="D371" s="34"/>
      <c r="E371" s="34"/>
      <c r="F371" s="34"/>
    </row>
    <row r="372" spans="4:6" ht="15.75" customHeight="1">
      <c r="D372" s="34"/>
      <c r="E372" s="34"/>
      <c r="F372" s="34"/>
    </row>
    <row r="373" spans="4:6" ht="15.75" customHeight="1">
      <c r="D373" s="34"/>
      <c r="E373" s="34"/>
      <c r="F373" s="34"/>
    </row>
    <row r="374" spans="4:6" ht="15.75" customHeight="1">
      <c r="D374" s="34"/>
      <c r="E374" s="34"/>
      <c r="F374" s="34"/>
    </row>
    <row r="375" spans="4:6" ht="15.75" customHeight="1">
      <c r="D375" s="34"/>
      <c r="E375" s="34"/>
      <c r="F375" s="34"/>
    </row>
    <row r="376" spans="4:6" ht="15.75" customHeight="1">
      <c r="D376" s="34"/>
      <c r="E376" s="34"/>
      <c r="F376" s="34"/>
    </row>
    <row r="377" spans="4:6" ht="15.75" customHeight="1">
      <c r="D377" s="34"/>
      <c r="E377" s="34"/>
      <c r="F377" s="34"/>
    </row>
    <row r="378" spans="4:6" ht="15.75" customHeight="1">
      <c r="D378" s="34"/>
      <c r="E378" s="34"/>
      <c r="F378" s="34"/>
    </row>
    <row r="379" spans="4:6" ht="15.75" customHeight="1">
      <c r="D379" s="34"/>
      <c r="E379" s="34"/>
      <c r="F379" s="34"/>
    </row>
    <row r="380" spans="4:6" ht="15.75" customHeight="1">
      <c r="D380" s="34"/>
      <c r="E380" s="34"/>
      <c r="F380" s="34"/>
    </row>
    <row r="381" spans="4:6" ht="15.75" customHeight="1">
      <c r="D381" s="34"/>
      <c r="E381" s="34"/>
      <c r="F381" s="34"/>
    </row>
    <row r="382" spans="4:6" ht="15.75" customHeight="1">
      <c r="D382" s="34"/>
      <c r="E382" s="34"/>
      <c r="F382" s="34"/>
    </row>
    <row r="383" spans="4:6" ht="15.75" customHeight="1">
      <c r="D383" s="34"/>
      <c r="E383" s="34"/>
      <c r="F383" s="34"/>
    </row>
    <row r="384" spans="4:6" ht="15.75" customHeight="1">
      <c r="D384" s="34"/>
      <c r="E384" s="34"/>
      <c r="F384" s="34"/>
    </row>
    <row r="385" spans="4:6" ht="15.75" customHeight="1">
      <c r="D385" s="34"/>
      <c r="E385" s="34"/>
      <c r="F385" s="34"/>
    </row>
    <row r="386" spans="4:6" ht="15.75" customHeight="1">
      <c r="D386" s="34"/>
      <c r="E386" s="34"/>
      <c r="F386" s="34"/>
    </row>
    <row r="387" spans="4:6" ht="15.75" customHeight="1">
      <c r="D387" s="34"/>
      <c r="E387" s="34"/>
      <c r="F387" s="34"/>
    </row>
    <row r="388" spans="4:6" ht="15.75" customHeight="1">
      <c r="D388" s="34"/>
      <c r="E388" s="34"/>
      <c r="F388" s="34"/>
    </row>
    <row r="389" spans="4:6" ht="15.75" customHeight="1">
      <c r="D389" s="34"/>
      <c r="E389" s="34"/>
      <c r="F389" s="34"/>
    </row>
    <row r="390" spans="4:6" ht="15.75" customHeight="1">
      <c r="D390" s="34"/>
      <c r="E390" s="34"/>
      <c r="F390" s="34"/>
    </row>
    <row r="391" spans="4:6" ht="15.75" customHeight="1">
      <c r="D391" s="34"/>
      <c r="E391" s="34"/>
      <c r="F391" s="34"/>
    </row>
    <row r="392" spans="4:6" ht="15.75" customHeight="1">
      <c r="D392" s="34"/>
      <c r="E392" s="34"/>
      <c r="F392" s="34"/>
    </row>
    <row r="393" spans="4:6" ht="15.75" customHeight="1">
      <c r="D393" s="34"/>
      <c r="E393" s="34"/>
      <c r="F393" s="34"/>
    </row>
    <row r="394" spans="4:6" ht="15.75" customHeight="1">
      <c r="D394" s="34"/>
      <c r="E394" s="34"/>
      <c r="F394" s="34"/>
    </row>
    <row r="395" spans="4:6" ht="15.75" customHeight="1">
      <c r="D395" s="34"/>
      <c r="E395" s="34"/>
      <c r="F395" s="34"/>
    </row>
    <row r="396" spans="4:6" ht="15.75" customHeight="1">
      <c r="D396" s="34"/>
      <c r="E396" s="34"/>
      <c r="F396" s="34"/>
    </row>
    <row r="397" spans="4:6" ht="15.75" customHeight="1">
      <c r="D397" s="34"/>
      <c r="E397" s="34"/>
      <c r="F397" s="34"/>
    </row>
    <row r="398" spans="4:6" ht="15.75" customHeight="1">
      <c r="D398" s="34"/>
      <c r="E398" s="34"/>
      <c r="F398" s="34"/>
    </row>
    <row r="399" spans="4:6" ht="15.75" customHeight="1">
      <c r="D399" s="34"/>
      <c r="E399" s="34"/>
      <c r="F399" s="34"/>
    </row>
    <row r="400" spans="4:6" ht="15.75" customHeight="1">
      <c r="D400" s="34"/>
      <c r="E400" s="34"/>
      <c r="F400" s="34"/>
    </row>
    <row r="401" spans="4:6" ht="15.75" customHeight="1">
      <c r="D401" s="34"/>
      <c r="E401" s="34"/>
      <c r="F401" s="34"/>
    </row>
    <row r="402" spans="4:6" ht="15.75" customHeight="1">
      <c r="D402" s="34"/>
      <c r="E402" s="34"/>
      <c r="F402" s="34"/>
    </row>
    <row r="403" spans="4:6" ht="15.75" customHeight="1">
      <c r="D403" s="34"/>
      <c r="E403" s="34"/>
      <c r="F403" s="34"/>
    </row>
    <row r="404" spans="4:6" ht="15.75" customHeight="1">
      <c r="D404" s="34"/>
      <c r="E404" s="34"/>
      <c r="F404" s="34"/>
    </row>
    <row r="405" spans="4:6" ht="15.75" customHeight="1">
      <c r="D405" s="34"/>
      <c r="E405" s="34"/>
      <c r="F405" s="34"/>
    </row>
    <row r="406" spans="4:6" ht="15.75" customHeight="1">
      <c r="D406" s="34"/>
      <c r="E406" s="34"/>
      <c r="F406" s="34"/>
    </row>
    <row r="407" spans="4:6" ht="15.75" customHeight="1">
      <c r="D407" s="34"/>
      <c r="E407" s="34"/>
      <c r="F407" s="34"/>
    </row>
    <row r="408" spans="4:6" ht="15.75" customHeight="1">
      <c r="D408" s="34"/>
      <c r="E408" s="34"/>
      <c r="F408" s="34"/>
    </row>
    <row r="409" spans="4:6" ht="15.75" customHeight="1">
      <c r="D409" s="34"/>
      <c r="E409" s="34"/>
      <c r="F409" s="34"/>
    </row>
    <row r="410" spans="4:6" ht="15.75" customHeight="1">
      <c r="D410" s="34"/>
      <c r="E410" s="34"/>
      <c r="F410" s="34"/>
    </row>
    <row r="411" spans="4:6" ht="15.75" customHeight="1">
      <c r="D411" s="34"/>
      <c r="E411" s="34"/>
      <c r="F411" s="34"/>
    </row>
    <row r="412" spans="4:6" ht="15.75" customHeight="1">
      <c r="D412" s="34"/>
      <c r="E412" s="34"/>
      <c r="F412" s="34"/>
    </row>
    <row r="413" spans="4:6" ht="15.75" customHeight="1">
      <c r="D413" s="34"/>
      <c r="E413" s="34"/>
      <c r="F413" s="34"/>
    </row>
    <row r="414" spans="4:6" ht="15.75" customHeight="1">
      <c r="D414" s="34"/>
      <c r="E414" s="34"/>
      <c r="F414" s="34"/>
    </row>
    <row r="415" spans="4:6" ht="15.75" customHeight="1">
      <c r="D415" s="34"/>
      <c r="E415" s="34"/>
      <c r="F415" s="34"/>
    </row>
    <row r="416" spans="4:6" ht="15.75" customHeight="1">
      <c r="D416" s="34"/>
      <c r="E416" s="34"/>
      <c r="F416" s="34"/>
    </row>
    <row r="417" spans="4:6" ht="15.75" customHeight="1">
      <c r="D417" s="34"/>
      <c r="E417" s="34"/>
      <c r="F417" s="34"/>
    </row>
    <row r="418" spans="4:6" ht="15.75" customHeight="1">
      <c r="D418" s="34"/>
      <c r="E418" s="34"/>
      <c r="F418" s="34"/>
    </row>
    <row r="419" spans="4:6" ht="15.75" customHeight="1">
      <c r="D419" s="34"/>
      <c r="E419" s="34"/>
      <c r="F419" s="34"/>
    </row>
    <row r="420" spans="4:6" ht="15.75" customHeight="1">
      <c r="D420" s="34"/>
      <c r="E420" s="34"/>
      <c r="F420" s="34"/>
    </row>
    <row r="421" spans="4:6" ht="15.75" customHeight="1">
      <c r="D421" s="34"/>
      <c r="E421" s="34"/>
      <c r="F421" s="34"/>
    </row>
    <row r="422" spans="4:6" ht="15.75" customHeight="1">
      <c r="D422" s="34"/>
      <c r="E422" s="34"/>
      <c r="F422" s="34"/>
    </row>
    <row r="423" spans="4:6" ht="15.75" customHeight="1">
      <c r="D423" s="34"/>
      <c r="E423" s="34"/>
      <c r="F423" s="34"/>
    </row>
    <row r="424" spans="4:6" ht="15.75" customHeight="1">
      <c r="D424" s="34"/>
      <c r="E424" s="34"/>
      <c r="F424" s="34"/>
    </row>
    <row r="425" spans="4:6" ht="15.75" customHeight="1">
      <c r="D425" s="34"/>
      <c r="E425" s="34"/>
      <c r="F425" s="34"/>
    </row>
    <row r="426" spans="4:6" ht="15.75" customHeight="1">
      <c r="D426" s="34"/>
      <c r="E426" s="34"/>
      <c r="F426" s="34"/>
    </row>
    <row r="427" spans="4:6" ht="15.75" customHeight="1">
      <c r="D427" s="34"/>
      <c r="E427" s="34"/>
      <c r="F427" s="34"/>
    </row>
    <row r="428" spans="4:6" ht="15.75" customHeight="1">
      <c r="D428" s="34"/>
      <c r="E428" s="34"/>
      <c r="F428" s="34"/>
    </row>
    <row r="429" spans="4:6" ht="15.75" customHeight="1">
      <c r="D429" s="34"/>
      <c r="E429" s="34"/>
      <c r="F429" s="34"/>
    </row>
    <row r="430" spans="4:6" ht="15.75" customHeight="1">
      <c r="D430" s="34"/>
      <c r="E430" s="34"/>
      <c r="F430" s="34"/>
    </row>
    <row r="431" spans="4:6" ht="15.75" customHeight="1">
      <c r="D431" s="34"/>
      <c r="E431" s="34"/>
      <c r="F431" s="34"/>
    </row>
    <row r="432" spans="4:6" ht="15.75" customHeight="1">
      <c r="D432" s="34"/>
      <c r="E432" s="34"/>
      <c r="F432" s="34"/>
    </row>
    <row r="433" spans="4:6" ht="15.75" customHeight="1">
      <c r="D433" s="34"/>
      <c r="E433" s="34"/>
      <c r="F433" s="34"/>
    </row>
    <row r="434" spans="4:6" ht="15.75" customHeight="1">
      <c r="D434" s="34"/>
      <c r="E434" s="34"/>
      <c r="F434" s="34"/>
    </row>
    <row r="435" spans="4:6" ht="15.75" customHeight="1">
      <c r="D435" s="34"/>
      <c r="E435" s="34"/>
      <c r="F435" s="34"/>
    </row>
    <row r="436" spans="4:6" ht="15.75" customHeight="1">
      <c r="D436" s="34"/>
      <c r="E436" s="34"/>
      <c r="F436" s="34"/>
    </row>
    <row r="437" spans="4:6" ht="15.75" customHeight="1">
      <c r="D437" s="34"/>
      <c r="E437" s="34"/>
      <c r="F437" s="34"/>
    </row>
    <row r="438" spans="4:6" ht="15.75" customHeight="1">
      <c r="D438" s="34"/>
      <c r="E438" s="34"/>
      <c r="F438" s="34"/>
    </row>
    <row r="439" spans="4:6" ht="15.75" customHeight="1">
      <c r="D439" s="34"/>
      <c r="E439" s="34"/>
      <c r="F439" s="34"/>
    </row>
    <row r="440" spans="4:6" ht="15.75" customHeight="1">
      <c r="D440" s="34"/>
      <c r="E440" s="34"/>
      <c r="F440" s="34"/>
    </row>
    <row r="441" spans="4:6" ht="15.75" customHeight="1">
      <c r="D441" s="34"/>
      <c r="E441" s="34"/>
      <c r="F441" s="34"/>
    </row>
    <row r="442" spans="4:6" ht="15.75" customHeight="1">
      <c r="D442" s="34"/>
      <c r="E442" s="34"/>
      <c r="F442" s="34"/>
    </row>
    <row r="443" spans="4:6" ht="15.75" customHeight="1">
      <c r="D443" s="34"/>
      <c r="E443" s="34"/>
      <c r="F443" s="34"/>
    </row>
    <row r="444" spans="4:6" ht="15.75" customHeight="1">
      <c r="D444" s="34"/>
      <c r="E444" s="34"/>
      <c r="F444" s="34"/>
    </row>
    <row r="445" spans="4:6" ht="15.75" customHeight="1">
      <c r="D445" s="34"/>
      <c r="E445" s="34"/>
      <c r="F445" s="34"/>
    </row>
    <row r="446" spans="4:6" ht="15.75" customHeight="1">
      <c r="D446" s="34"/>
      <c r="E446" s="34"/>
      <c r="F446" s="34"/>
    </row>
    <row r="447" spans="4:6" ht="15.75" customHeight="1">
      <c r="D447" s="34"/>
      <c r="E447" s="34"/>
      <c r="F447" s="34"/>
    </row>
    <row r="448" spans="4:6" ht="15.75" customHeight="1">
      <c r="D448" s="34"/>
      <c r="E448" s="34"/>
      <c r="F448" s="34"/>
    </row>
    <row r="449" spans="4:6" ht="15.75" customHeight="1">
      <c r="D449" s="34"/>
      <c r="E449" s="34"/>
      <c r="F449" s="34"/>
    </row>
    <row r="450" spans="4:6" ht="15.75" customHeight="1">
      <c r="D450" s="34"/>
      <c r="E450" s="34"/>
      <c r="F450" s="34"/>
    </row>
    <row r="451" spans="4:6" ht="15.75" customHeight="1">
      <c r="D451" s="34"/>
      <c r="E451" s="34"/>
      <c r="F451" s="34"/>
    </row>
    <row r="452" spans="4:6" ht="15.75" customHeight="1">
      <c r="D452" s="34"/>
      <c r="E452" s="34"/>
      <c r="F452" s="34"/>
    </row>
    <row r="453" spans="4:6" ht="15.75" customHeight="1">
      <c r="D453" s="34"/>
      <c r="E453" s="34"/>
      <c r="F453" s="34"/>
    </row>
    <row r="454" spans="4:6" ht="15.75" customHeight="1">
      <c r="D454" s="34"/>
      <c r="E454" s="34"/>
      <c r="F454" s="34"/>
    </row>
    <row r="455" spans="4:6" ht="15.75" customHeight="1">
      <c r="D455" s="34"/>
      <c r="E455" s="34"/>
      <c r="F455" s="34"/>
    </row>
    <row r="456" spans="4:6" ht="15.75" customHeight="1">
      <c r="D456" s="34"/>
      <c r="E456" s="34"/>
      <c r="F456" s="34"/>
    </row>
    <row r="457" spans="4:6" ht="15.75" customHeight="1">
      <c r="D457" s="34"/>
      <c r="E457" s="34"/>
      <c r="F457" s="34"/>
    </row>
    <row r="458" spans="4:6" ht="15.75" customHeight="1">
      <c r="D458" s="34"/>
      <c r="E458" s="34"/>
      <c r="F458" s="34"/>
    </row>
    <row r="459" spans="4:6" ht="15.75" customHeight="1">
      <c r="D459" s="34"/>
      <c r="E459" s="34"/>
      <c r="F459" s="34"/>
    </row>
    <row r="460" spans="4:6" ht="15.75" customHeight="1">
      <c r="D460" s="34"/>
      <c r="E460" s="34"/>
      <c r="F460" s="34"/>
    </row>
    <row r="461" spans="4:6" ht="15.75" customHeight="1">
      <c r="D461" s="34"/>
      <c r="E461" s="34"/>
      <c r="F461" s="34"/>
    </row>
    <row r="462" spans="4:6" ht="15.75" customHeight="1">
      <c r="D462" s="34"/>
      <c r="E462" s="34"/>
      <c r="F462" s="34"/>
    </row>
    <row r="463" spans="4:6" ht="15.75" customHeight="1">
      <c r="D463" s="34"/>
      <c r="E463" s="34"/>
      <c r="F463" s="34"/>
    </row>
    <row r="464" spans="4:6" ht="15.75" customHeight="1">
      <c r="D464" s="34"/>
      <c r="E464" s="34"/>
      <c r="F464" s="34"/>
    </row>
    <row r="465" spans="4:6" ht="15.75" customHeight="1">
      <c r="D465" s="34"/>
      <c r="E465" s="34"/>
      <c r="F465" s="34"/>
    </row>
    <row r="466" spans="4:6" ht="15.75" customHeight="1">
      <c r="D466" s="34"/>
      <c r="E466" s="34"/>
      <c r="F466" s="34"/>
    </row>
    <row r="467" spans="4:6" ht="15.75" customHeight="1">
      <c r="D467" s="34"/>
      <c r="E467" s="34"/>
      <c r="F467" s="34"/>
    </row>
    <row r="468" spans="4:6" ht="15.75" customHeight="1">
      <c r="D468" s="34"/>
      <c r="E468" s="34"/>
      <c r="F468" s="34"/>
    </row>
    <row r="469" spans="4:6" ht="15.75" customHeight="1">
      <c r="D469" s="34"/>
      <c r="E469" s="34"/>
      <c r="F469" s="34"/>
    </row>
    <row r="470" spans="4:6" ht="15.75" customHeight="1">
      <c r="D470" s="34"/>
      <c r="E470" s="34"/>
      <c r="F470" s="34"/>
    </row>
    <row r="471" spans="4:6" ht="15.75" customHeight="1">
      <c r="D471" s="34"/>
      <c r="E471" s="34"/>
      <c r="F471" s="34"/>
    </row>
    <row r="472" spans="4:6" ht="15.75" customHeight="1">
      <c r="D472" s="34"/>
      <c r="E472" s="34"/>
      <c r="F472" s="34"/>
    </row>
    <row r="473" spans="4:6" ht="15.75" customHeight="1">
      <c r="D473" s="34"/>
      <c r="E473" s="34"/>
      <c r="F473" s="34"/>
    </row>
    <row r="474" spans="4:6" ht="15.75" customHeight="1">
      <c r="D474" s="34"/>
      <c r="E474" s="34"/>
      <c r="F474" s="34"/>
    </row>
    <row r="475" spans="4:6" ht="15.75" customHeight="1">
      <c r="D475" s="34"/>
      <c r="E475" s="34"/>
      <c r="F475" s="34"/>
    </row>
    <row r="476" spans="4:6" ht="15.75" customHeight="1">
      <c r="D476" s="34"/>
      <c r="E476" s="34"/>
      <c r="F476" s="34"/>
    </row>
    <row r="477" spans="4:6" ht="15.75" customHeight="1">
      <c r="D477" s="34"/>
      <c r="E477" s="34"/>
      <c r="F477" s="34"/>
    </row>
    <row r="478" spans="4:6" ht="15.75" customHeight="1">
      <c r="D478" s="34"/>
      <c r="E478" s="34"/>
      <c r="F478" s="34"/>
    </row>
    <row r="479" spans="4:6" ht="15.75" customHeight="1">
      <c r="D479" s="34"/>
      <c r="E479" s="34"/>
      <c r="F479" s="34"/>
    </row>
    <row r="480" spans="4:6" ht="15.75" customHeight="1">
      <c r="D480" s="34"/>
      <c r="E480" s="34"/>
      <c r="F480" s="34"/>
    </row>
    <row r="481" spans="4:6" ht="15.75" customHeight="1">
      <c r="D481" s="34"/>
      <c r="E481" s="34"/>
      <c r="F481" s="34"/>
    </row>
    <row r="482" spans="4:6" ht="15.75" customHeight="1">
      <c r="D482" s="34"/>
      <c r="E482" s="34"/>
      <c r="F482" s="34"/>
    </row>
    <row r="483" spans="4:6" ht="15.75" customHeight="1">
      <c r="D483" s="34"/>
      <c r="E483" s="34"/>
      <c r="F483" s="34"/>
    </row>
    <row r="484" spans="4:6" ht="15.75" customHeight="1">
      <c r="D484" s="34"/>
      <c r="E484" s="34"/>
      <c r="F484" s="34"/>
    </row>
    <row r="485" spans="4:6" ht="15.75" customHeight="1">
      <c r="D485" s="34"/>
      <c r="E485" s="34"/>
      <c r="F485" s="34"/>
    </row>
    <row r="486" spans="4:6" ht="15.75" customHeight="1">
      <c r="D486" s="34"/>
      <c r="E486" s="34"/>
      <c r="F486" s="34"/>
    </row>
    <row r="487" spans="4:6" ht="15.75" customHeight="1">
      <c r="D487" s="34"/>
      <c r="E487" s="34"/>
      <c r="F487" s="34"/>
    </row>
    <row r="488" spans="4:6" ht="15.75" customHeight="1">
      <c r="D488" s="34"/>
      <c r="E488" s="34"/>
      <c r="F488" s="34"/>
    </row>
    <row r="489" spans="4:6" ht="15.75" customHeight="1">
      <c r="D489" s="34"/>
      <c r="E489" s="34"/>
      <c r="F489" s="34"/>
    </row>
    <row r="490" spans="4:6" ht="15.75" customHeight="1">
      <c r="D490" s="34"/>
      <c r="E490" s="34"/>
      <c r="F490" s="34"/>
    </row>
    <row r="491" spans="4:6" ht="15.75" customHeight="1">
      <c r="D491" s="34"/>
      <c r="E491" s="34"/>
      <c r="F491" s="34"/>
    </row>
    <row r="492" spans="4:6" ht="15.75" customHeight="1">
      <c r="D492" s="34"/>
      <c r="E492" s="34"/>
      <c r="F492" s="34"/>
    </row>
    <row r="493" spans="4:6" ht="15.75" customHeight="1">
      <c r="D493" s="34"/>
      <c r="E493" s="34"/>
      <c r="F493" s="34"/>
    </row>
    <row r="494" spans="4:6" ht="15.75" customHeight="1">
      <c r="D494" s="34"/>
      <c r="E494" s="34"/>
      <c r="F494" s="34"/>
    </row>
    <row r="495" spans="4:6" ht="15.75" customHeight="1">
      <c r="D495" s="34"/>
      <c r="E495" s="34"/>
      <c r="F495" s="34"/>
    </row>
    <row r="496" spans="4:6" ht="15.75" customHeight="1">
      <c r="D496" s="34"/>
      <c r="E496" s="34"/>
      <c r="F496" s="34"/>
    </row>
    <row r="497" spans="4:6" ht="15.75" customHeight="1">
      <c r="D497" s="34"/>
      <c r="E497" s="34"/>
      <c r="F497" s="34"/>
    </row>
    <row r="498" spans="4:6" ht="15.75" customHeight="1">
      <c r="D498" s="34"/>
      <c r="E498" s="34"/>
      <c r="F498" s="34"/>
    </row>
    <row r="499" spans="4:6" ht="15.75" customHeight="1">
      <c r="D499" s="34"/>
      <c r="E499" s="34"/>
      <c r="F499" s="34"/>
    </row>
    <row r="500" spans="4:6" ht="15.75" customHeight="1">
      <c r="D500" s="34"/>
      <c r="E500" s="34"/>
      <c r="F500" s="34"/>
    </row>
    <row r="501" spans="4:6" ht="15.75" customHeight="1">
      <c r="D501" s="34"/>
      <c r="E501" s="34"/>
      <c r="F501" s="34"/>
    </row>
    <row r="502" spans="4:6" ht="15.75" customHeight="1">
      <c r="D502" s="34"/>
      <c r="E502" s="34"/>
      <c r="F502" s="34"/>
    </row>
    <row r="503" spans="4:6" ht="15.75" customHeight="1">
      <c r="D503" s="34"/>
      <c r="E503" s="34"/>
      <c r="F503" s="34"/>
    </row>
    <row r="504" spans="4:6" ht="15.75" customHeight="1">
      <c r="D504" s="34"/>
      <c r="E504" s="34"/>
      <c r="F504" s="34"/>
    </row>
    <row r="505" spans="4:6" ht="15.75" customHeight="1">
      <c r="D505" s="34"/>
      <c r="E505" s="34"/>
      <c r="F505" s="34"/>
    </row>
    <row r="506" spans="4:6" ht="15.75" customHeight="1">
      <c r="D506" s="34"/>
      <c r="E506" s="34"/>
      <c r="F506" s="34"/>
    </row>
    <row r="507" spans="4:6" ht="15.75" customHeight="1">
      <c r="D507" s="34"/>
      <c r="E507" s="34"/>
      <c r="F507" s="34"/>
    </row>
    <row r="508" spans="4:6" ht="15.75" customHeight="1">
      <c r="D508" s="34"/>
      <c r="E508" s="34"/>
      <c r="F508" s="34"/>
    </row>
    <row r="509" spans="4:6" ht="15.75" customHeight="1">
      <c r="D509" s="34"/>
      <c r="E509" s="34"/>
      <c r="F509" s="34"/>
    </row>
    <row r="510" spans="4:6" ht="15.75" customHeight="1">
      <c r="D510" s="34"/>
      <c r="E510" s="34"/>
      <c r="F510" s="34"/>
    </row>
    <row r="511" spans="4:6" ht="15.75" customHeight="1">
      <c r="D511" s="34"/>
      <c r="E511" s="34"/>
      <c r="F511" s="34"/>
    </row>
    <row r="512" spans="4:6" ht="15.75" customHeight="1">
      <c r="D512" s="34"/>
      <c r="E512" s="34"/>
      <c r="F512" s="34"/>
    </row>
    <row r="513" spans="4:6" ht="15.75" customHeight="1">
      <c r="D513" s="34"/>
      <c r="E513" s="34"/>
      <c r="F513" s="34"/>
    </row>
    <row r="514" spans="4:6" ht="15.75" customHeight="1">
      <c r="D514" s="34"/>
      <c r="E514" s="34"/>
      <c r="F514" s="34"/>
    </row>
    <row r="515" spans="4:6" ht="15.75" customHeight="1">
      <c r="D515" s="34"/>
      <c r="E515" s="34"/>
      <c r="F515" s="34"/>
    </row>
    <row r="516" spans="4:6" ht="15.75" customHeight="1">
      <c r="D516" s="34"/>
      <c r="E516" s="34"/>
      <c r="F516" s="34"/>
    </row>
    <row r="517" spans="4:6" ht="15.75" customHeight="1">
      <c r="D517" s="34"/>
      <c r="E517" s="34"/>
      <c r="F517" s="34"/>
    </row>
    <row r="518" spans="4:6" ht="15.75" customHeight="1">
      <c r="D518" s="34"/>
      <c r="E518" s="34"/>
      <c r="F518" s="34"/>
    </row>
    <row r="519" spans="4:6" ht="15.75" customHeight="1">
      <c r="D519" s="34"/>
      <c r="E519" s="34"/>
      <c r="F519" s="34"/>
    </row>
    <row r="520" spans="4:6" ht="15.75" customHeight="1">
      <c r="D520" s="34"/>
      <c r="E520" s="34"/>
      <c r="F520" s="34"/>
    </row>
    <row r="521" spans="4:6" ht="15.75" customHeight="1">
      <c r="D521" s="34"/>
      <c r="E521" s="34"/>
      <c r="F521" s="34"/>
    </row>
    <row r="522" spans="4:6" ht="15.75" customHeight="1">
      <c r="D522" s="34"/>
      <c r="E522" s="34"/>
      <c r="F522" s="34"/>
    </row>
    <row r="523" spans="4:6" ht="15.75" customHeight="1">
      <c r="D523" s="34"/>
      <c r="E523" s="34"/>
      <c r="F523" s="34"/>
    </row>
    <row r="524" spans="4:6" ht="15.75" customHeight="1">
      <c r="D524" s="34"/>
      <c r="E524" s="34"/>
      <c r="F524" s="34"/>
    </row>
    <row r="525" spans="4:6" ht="15.75" customHeight="1">
      <c r="D525" s="34"/>
      <c r="E525" s="34"/>
      <c r="F525" s="34"/>
    </row>
    <row r="526" spans="4:6" ht="15.75" customHeight="1">
      <c r="D526" s="34"/>
      <c r="E526" s="34"/>
      <c r="F526" s="34"/>
    </row>
    <row r="527" spans="4:6" ht="15.75" customHeight="1">
      <c r="D527" s="34"/>
      <c r="E527" s="34"/>
      <c r="F527" s="34"/>
    </row>
    <row r="528" spans="4:6" ht="15.75" customHeight="1">
      <c r="D528" s="34"/>
      <c r="E528" s="34"/>
      <c r="F528" s="34"/>
    </row>
    <row r="529" spans="4:6" ht="15.75" customHeight="1">
      <c r="D529" s="34"/>
      <c r="E529" s="34"/>
      <c r="F529" s="34"/>
    </row>
    <row r="530" spans="4:6" ht="15.75" customHeight="1">
      <c r="D530" s="34"/>
      <c r="E530" s="34"/>
      <c r="F530" s="34"/>
    </row>
    <row r="531" spans="4:6" ht="15.75" customHeight="1">
      <c r="D531" s="34"/>
      <c r="E531" s="34"/>
      <c r="F531" s="34"/>
    </row>
    <row r="532" spans="4:6" ht="15.75" customHeight="1">
      <c r="D532" s="34"/>
      <c r="E532" s="34"/>
      <c r="F532" s="34"/>
    </row>
    <row r="533" spans="4:6" ht="15.75" customHeight="1">
      <c r="D533" s="34"/>
      <c r="E533" s="34"/>
      <c r="F533" s="34"/>
    </row>
    <row r="534" spans="4:6" ht="15.75" customHeight="1">
      <c r="D534" s="34"/>
      <c r="E534" s="34"/>
      <c r="F534" s="34"/>
    </row>
    <row r="535" spans="4:6" ht="15.75" customHeight="1">
      <c r="D535" s="34"/>
      <c r="E535" s="34"/>
      <c r="F535" s="34"/>
    </row>
    <row r="536" spans="4:6" ht="15.75" customHeight="1">
      <c r="D536" s="34"/>
      <c r="E536" s="34"/>
      <c r="F536" s="34"/>
    </row>
    <row r="537" spans="4:6" ht="15.75" customHeight="1">
      <c r="D537" s="34"/>
      <c r="E537" s="34"/>
      <c r="F537" s="34"/>
    </row>
    <row r="538" spans="4:6" ht="15.75" customHeight="1">
      <c r="D538" s="34"/>
      <c r="E538" s="34"/>
      <c r="F538" s="34"/>
    </row>
    <row r="539" spans="4:6" ht="15.75" customHeight="1">
      <c r="D539" s="34"/>
      <c r="E539" s="34"/>
      <c r="F539" s="34"/>
    </row>
    <row r="540" spans="4:6" ht="15.75" customHeight="1">
      <c r="D540" s="34"/>
      <c r="E540" s="34"/>
      <c r="F540" s="34"/>
    </row>
    <row r="541" spans="4:6" ht="15.75" customHeight="1">
      <c r="D541" s="34"/>
      <c r="E541" s="34"/>
      <c r="F541" s="34"/>
    </row>
    <row r="542" spans="4:6" ht="15.75" customHeight="1">
      <c r="D542" s="34"/>
      <c r="E542" s="34"/>
      <c r="F542" s="34"/>
    </row>
    <row r="543" spans="4:6" ht="15.75" customHeight="1">
      <c r="D543" s="34"/>
      <c r="E543" s="34"/>
      <c r="F543" s="34"/>
    </row>
    <row r="544" spans="4:6" ht="15.75" customHeight="1">
      <c r="D544" s="34"/>
      <c r="E544" s="34"/>
      <c r="F544" s="34"/>
    </row>
    <row r="545" spans="4:6" ht="15.75" customHeight="1">
      <c r="D545" s="34"/>
      <c r="E545" s="34"/>
      <c r="F545" s="34"/>
    </row>
    <row r="546" spans="4:6" ht="15.75" customHeight="1">
      <c r="D546" s="34"/>
      <c r="E546" s="34"/>
      <c r="F546" s="34"/>
    </row>
    <row r="547" spans="4:6" ht="15.75" customHeight="1">
      <c r="D547" s="34"/>
      <c r="E547" s="34"/>
      <c r="F547" s="34"/>
    </row>
    <row r="548" spans="4:6" ht="15.75" customHeight="1">
      <c r="D548" s="34"/>
      <c r="E548" s="34"/>
      <c r="F548" s="34"/>
    </row>
    <row r="549" spans="4:6" ht="15.75" customHeight="1">
      <c r="D549" s="34"/>
      <c r="E549" s="34"/>
      <c r="F549" s="34"/>
    </row>
    <row r="550" spans="4:6" ht="15.75" customHeight="1">
      <c r="D550" s="34"/>
      <c r="E550" s="34"/>
      <c r="F550" s="34"/>
    </row>
    <row r="551" spans="4:6" ht="15.75" customHeight="1">
      <c r="D551" s="34"/>
      <c r="E551" s="34"/>
      <c r="F551" s="34"/>
    </row>
    <row r="552" spans="4:6" ht="15.75" customHeight="1">
      <c r="D552" s="34"/>
      <c r="E552" s="34"/>
      <c r="F552" s="34"/>
    </row>
    <row r="553" spans="4:6" ht="15.75" customHeight="1">
      <c r="D553" s="34"/>
      <c r="E553" s="34"/>
      <c r="F553" s="34"/>
    </row>
    <row r="554" spans="4:6" ht="15.75" customHeight="1">
      <c r="D554" s="34"/>
      <c r="E554" s="34"/>
      <c r="F554" s="34"/>
    </row>
    <row r="555" spans="4:6" ht="15.75" customHeight="1">
      <c r="D555" s="34"/>
      <c r="E555" s="34"/>
      <c r="F555" s="34"/>
    </row>
    <row r="556" spans="4:6" ht="15.75" customHeight="1">
      <c r="D556" s="34"/>
      <c r="E556" s="34"/>
      <c r="F556" s="34"/>
    </row>
    <row r="557" spans="4:6" ht="15.75" customHeight="1">
      <c r="D557" s="34"/>
      <c r="E557" s="34"/>
      <c r="F557" s="34"/>
    </row>
    <row r="558" spans="4:6" ht="15.75" customHeight="1">
      <c r="D558" s="34"/>
      <c r="E558" s="34"/>
      <c r="F558" s="34"/>
    </row>
    <row r="559" spans="4:6" ht="15.75" customHeight="1">
      <c r="D559" s="34"/>
      <c r="E559" s="34"/>
      <c r="F559" s="34"/>
    </row>
    <row r="560" spans="4:6" ht="15.75" customHeight="1">
      <c r="D560" s="34"/>
      <c r="E560" s="34"/>
      <c r="F560" s="34"/>
    </row>
    <row r="561" spans="4:6" ht="15.75" customHeight="1">
      <c r="D561" s="34"/>
      <c r="E561" s="34"/>
      <c r="F561" s="34"/>
    </row>
    <row r="562" spans="4:6" ht="15.75" customHeight="1">
      <c r="D562" s="34"/>
      <c r="E562" s="34"/>
      <c r="F562" s="34"/>
    </row>
    <row r="563" spans="4:6" ht="15.75" customHeight="1">
      <c r="D563" s="34"/>
      <c r="E563" s="34"/>
      <c r="F563" s="34"/>
    </row>
    <row r="564" spans="4:6" ht="15.75" customHeight="1">
      <c r="D564" s="34"/>
      <c r="E564" s="34"/>
      <c r="F564" s="34"/>
    </row>
    <row r="565" spans="4:6" ht="15.75" customHeight="1">
      <c r="D565" s="34"/>
      <c r="E565" s="34"/>
      <c r="F565" s="34"/>
    </row>
    <row r="566" spans="4:6" ht="15.75" customHeight="1">
      <c r="D566" s="34"/>
      <c r="E566" s="34"/>
      <c r="F566" s="34"/>
    </row>
    <row r="567" spans="4:6" ht="15.75" customHeight="1">
      <c r="D567" s="34"/>
      <c r="E567" s="34"/>
      <c r="F567" s="34"/>
    </row>
    <row r="568" spans="4:6" ht="15.75" customHeight="1">
      <c r="D568" s="34"/>
      <c r="E568" s="34"/>
      <c r="F568" s="34"/>
    </row>
    <row r="569" spans="4:6" ht="15.75" customHeight="1">
      <c r="D569" s="34"/>
      <c r="E569" s="34"/>
      <c r="F569" s="34"/>
    </row>
    <row r="570" spans="4:6" ht="15.75" customHeight="1">
      <c r="D570" s="34"/>
      <c r="E570" s="34"/>
      <c r="F570" s="34"/>
    </row>
    <row r="571" spans="4:6" ht="15.75" customHeight="1">
      <c r="D571" s="34"/>
      <c r="E571" s="34"/>
      <c r="F571" s="34"/>
    </row>
    <row r="572" spans="4:6" ht="15.75" customHeight="1">
      <c r="D572" s="34"/>
      <c r="E572" s="34"/>
      <c r="F572" s="34"/>
    </row>
    <row r="573" spans="4:6" ht="15.75" customHeight="1">
      <c r="D573" s="34"/>
      <c r="E573" s="34"/>
      <c r="F573" s="34"/>
    </row>
    <row r="574" spans="4:6" ht="15.75" customHeight="1">
      <c r="D574" s="34"/>
      <c r="E574" s="34"/>
      <c r="F574" s="34"/>
    </row>
    <row r="575" spans="4:6" ht="15.75" customHeight="1">
      <c r="D575" s="34"/>
      <c r="E575" s="34"/>
      <c r="F575" s="34"/>
    </row>
    <row r="576" spans="4:6" ht="15.75" customHeight="1">
      <c r="D576" s="34"/>
      <c r="E576" s="34"/>
      <c r="F576" s="34"/>
    </row>
    <row r="577" spans="4:6" ht="15.75" customHeight="1">
      <c r="D577" s="34"/>
      <c r="E577" s="34"/>
      <c r="F577" s="34"/>
    </row>
    <row r="578" spans="4:6" ht="15.75" customHeight="1">
      <c r="D578" s="34"/>
      <c r="E578" s="34"/>
      <c r="F578" s="34"/>
    </row>
    <row r="579" spans="4:6" ht="15.75" customHeight="1">
      <c r="D579" s="34"/>
      <c r="E579" s="34"/>
      <c r="F579" s="34"/>
    </row>
    <row r="580" spans="4:6" ht="15.75" customHeight="1">
      <c r="D580" s="34"/>
      <c r="E580" s="34"/>
      <c r="F580" s="34"/>
    </row>
    <row r="581" spans="4:6" ht="15.75" customHeight="1">
      <c r="D581" s="34"/>
      <c r="E581" s="34"/>
      <c r="F581" s="34"/>
    </row>
    <row r="582" spans="4:6" ht="15.75" customHeight="1">
      <c r="D582" s="34"/>
      <c r="E582" s="34"/>
      <c r="F582" s="34"/>
    </row>
    <row r="583" spans="4:6" ht="15.75" customHeight="1">
      <c r="D583" s="34"/>
      <c r="E583" s="34"/>
      <c r="F583" s="34"/>
    </row>
    <row r="584" spans="4:6" ht="15.75" customHeight="1">
      <c r="D584" s="34"/>
      <c r="E584" s="34"/>
      <c r="F584" s="34"/>
    </row>
    <row r="585" spans="4:6" ht="15.75" customHeight="1">
      <c r="D585" s="34"/>
      <c r="E585" s="34"/>
      <c r="F585" s="34"/>
    </row>
    <row r="586" spans="4:6" ht="15.75" customHeight="1">
      <c r="D586" s="34"/>
      <c r="E586" s="34"/>
      <c r="F586" s="34"/>
    </row>
    <row r="587" spans="4:6" ht="15.75" customHeight="1">
      <c r="D587" s="34"/>
      <c r="E587" s="34"/>
      <c r="F587" s="34"/>
    </row>
    <row r="588" spans="4:6" ht="15.75" customHeight="1">
      <c r="D588" s="34"/>
      <c r="E588" s="34"/>
      <c r="F588" s="34"/>
    </row>
    <row r="589" spans="4:6" ht="15.75" customHeight="1">
      <c r="D589" s="34"/>
      <c r="E589" s="34"/>
      <c r="F589" s="34"/>
    </row>
    <row r="590" spans="4:6" ht="15.75" customHeight="1">
      <c r="D590" s="34"/>
      <c r="E590" s="34"/>
      <c r="F590" s="34"/>
    </row>
    <row r="591" spans="4:6" ht="15.75" customHeight="1">
      <c r="D591" s="34"/>
      <c r="E591" s="34"/>
      <c r="F591" s="34"/>
    </row>
    <row r="592" spans="4:6" ht="15.75" customHeight="1">
      <c r="D592" s="34"/>
      <c r="E592" s="34"/>
      <c r="F592" s="34"/>
    </row>
    <row r="593" spans="4:6" ht="15.75" customHeight="1">
      <c r="D593" s="34"/>
      <c r="E593" s="34"/>
      <c r="F593" s="34"/>
    </row>
    <row r="594" spans="4:6" ht="15.75" customHeight="1">
      <c r="D594" s="34"/>
      <c r="E594" s="34"/>
      <c r="F594" s="34"/>
    </row>
    <row r="595" spans="4:6" ht="15.75" customHeight="1">
      <c r="D595" s="34"/>
      <c r="E595" s="34"/>
      <c r="F595" s="34"/>
    </row>
    <row r="596" spans="4:6" ht="15.75" customHeight="1">
      <c r="D596" s="34"/>
      <c r="E596" s="34"/>
      <c r="F596" s="34"/>
    </row>
    <row r="597" spans="4:6" ht="15.75" customHeight="1">
      <c r="D597" s="34"/>
      <c r="E597" s="34"/>
      <c r="F597" s="34"/>
    </row>
    <row r="598" spans="4:6" ht="15.75" customHeight="1">
      <c r="D598" s="34"/>
      <c r="E598" s="34"/>
      <c r="F598" s="34"/>
    </row>
    <row r="599" spans="4:6" ht="15.75" customHeight="1">
      <c r="D599" s="34"/>
      <c r="E599" s="34"/>
      <c r="F599" s="34"/>
    </row>
    <row r="600" spans="4:6" ht="15.75" customHeight="1">
      <c r="D600" s="34"/>
      <c r="E600" s="34"/>
      <c r="F600" s="34"/>
    </row>
    <row r="601" spans="4:6" ht="15.75" customHeight="1">
      <c r="D601" s="34"/>
      <c r="E601" s="34"/>
      <c r="F601" s="34"/>
    </row>
    <row r="602" spans="4:6" ht="15.75" customHeight="1">
      <c r="D602" s="34"/>
      <c r="E602" s="34"/>
      <c r="F602" s="34"/>
    </row>
    <row r="603" spans="4:6" ht="15.75" customHeight="1">
      <c r="D603" s="34"/>
      <c r="E603" s="34"/>
      <c r="F603" s="34"/>
    </row>
    <row r="604" spans="4:6" ht="15.75" customHeight="1">
      <c r="D604" s="34"/>
      <c r="E604" s="34"/>
      <c r="F604" s="34"/>
    </row>
    <row r="605" spans="4:6" ht="15.75" customHeight="1">
      <c r="D605" s="34"/>
      <c r="E605" s="34"/>
      <c r="F605" s="34"/>
    </row>
    <row r="606" spans="4:6" ht="15.75" customHeight="1">
      <c r="D606" s="34"/>
      <c r="E606" s="34"/>
      <c r="F606" s="34"/>
    </row>
    <row r="607" spans="4:6" ht="15.75" customHeight="1">
      <c r="D607" s="34"/>
      <c r="E607" s="34"/>
      <c r="F607" s="34"/>
    </row>
    <row r="608" spans="4:6" ht="15.75" customHeight="1">
      <c r="D608" s="34"/>
      <c r="E608" s="34"/>
      <c r="F608" s="34"/>
    </row>
    <row r="609" spans="4:6" ht="15.75" customHeight="1">
      <c r="D609" s="34"/>
      <c r="E609" s="34"/>
      <c r="F609" s="34"/>
    </row>
    <row r="610" spans="4:6" ht="15.75" customHeight="1">
      <c r="D610" s="34"/>
      <c r="E610" s="34"/>
      <c r="F610" s="34"/>
    </row>
    <row r="611" spans="4:6" ht="15.75" customHeight="1">
      <c r="D611" s="34"/>
      <c r="E611" s="34"/>
      <c r="F611" s="34"/>
    </row>
    <row r="612" spans="4:6" ht="15.75" customHeight="1">
      <c r="D612" s="34"/>
      <c r="E612" s="34"/>
      <c r="F612" s="34"/>
    </row>
    <row r="613" spans="4:6" ht="15.75" customHeight="1">
      <c r="D613" s="34"/>
      <c r="E613" s="34"/>
      <c r="F613" s="34"/>
    </row>
    <row r="614" spans="4:6" ht="15.75" customHeight="1">
      <c r="D614" s="34"/>
      <c r="E614" s="34"/>
      <c r="F614" s="34"/>
    </row>
    <row r="615" spans="4:6" ht="15.75" customHeight="1">
      <c r="D615" s="34"/>
      <c r="E615" s="34"/>
      <c r="F615" s="34"/>
    </row>
    <row r="616" spans="4:6" ht="15.75" customHeight="1">
      <c r="D616" s="34"/>
      <c r="E616" s="34"/>
      <c r="F616" s="34"/>
    </row>
    <row r="617" spans="4:6" ht="15.75" customHeight="1">
      <c r="D617" s="34"/>
      <c r="E617" s="34"/>
      <c r="F617" s="34"/>
    </row>
    <row r="618" spans="4:6" ht="15.75" customHeight="1">
      <c r="D618" s="34"/>
      <c r="E618" s="34"/>
      <c r="F618" s="34"/>
    </row>
    <row r="619" spans="4:6" ht="15.75" customHeight="1">
      <c r="D619" s="34"/>
      <c r="E619" s="34"/>
      <c r="F619" s="34"/>
    </row>
    <row r="620" spans="4:6" ht="15.75" customHeight="1">
      <c r="D620" s="34"/>
      <c r="E620" s="34"/>
      <c r="F620" s="34"/>
    </row>
    <row r="621" spans="4:6" ht="15.75" customHeight="1">
      <c r="D621" s="34"/>
      <c r="E621" s="34"/>
      <c r="F621" s="34"/>
    </row>
    <row r="622" spans="4:6" ht="15.75" customHeight="1">
      <c r="D622" s="34"/>
      <c r="E622" s="34"/>
      <c r="F622" s="34"/>
    </row>
    <row r="623" spans="4:6" ht="15.75" customHeight="1">
      <c r="D623" s="34"/>
      <c r="E623" s="34"/>
      <c r="F623" s="34"/>
    </row>
    <row r="624" spans="4:6" ht="15.75" customHeight="1">
      <c r="D624" s="34"/>
      <c r="E624" s="34"/>
      <c r="F624" s="34"/>
    </row>
    <row r="625" spans="4:6" ht="15.75" customHeight="1">
      <c r="D625" s="34"/>
      <c r="E625" s="34"/>
      <c r="F625" s="34"/>
    </row>
    <row r="626" spans="4:6" ht="15.75" customHeight="1">
      <c r="D626" s="34"/>
      <c r="E626" s="34"/>
      <c r="F626" s="34"/>
    </row>
    <row r="627" spans="4:6" ht="15.75" customHeight="1">
      <c r="D627" s="34"/>
      <c r="E627" s="34"/>
      <c r="F627" s="34"/>
    </row>
    <row r="628" spans="4:6" ht="15.75" customHeight="1">
      <c r="D628" s="34"/>
      <c r="E628" s="34"/>
      <c r="F628" s="34"/>
    </row>
    <row r="629" spans="4:6" ht="15.75" customHeight="1">
      <c r="D629" s="34"/>
      <c r="E629" s="34"/>
      <c r="F629" s="34"/>
    </row>
    <row r="630" spans="4:6" ht="15.75" customHeight="1">
      <c r="D630" s="34"/>
      <c r="E630" s="34"/>
      <c r="F630" s="34"/>
    </row>
    <row r="631" spans="4:6" ht="15.75" customHeight="1">
      <c r="D631" s="34"/>
      <c r="E631" s="34"/>
      <c r="F631" s="34"/>
    </row>
    <row r="632" spans="4:6" ht="15.75" customHeight="1">
      <c r="D632" s="34"/>
      <c r="E632" s="34"/>
      <c r="F632" s="34"/>
    </row>
    <row r="633" spans="4:6" ht="15.75" customHeight="1">
      <c r="D633" s="34"/>
      <c r="E633" s="34"/>
      <c r="F633" s="34"/>
    </row>
    <row r="634" spans="4:6" ht="15.75" customHeight="1">
      <c r="D634" s="34"/>
      <c r="E634" s="34"/>
      <c r="F634" s="34"/>
    </row>
    <row r="635" spans="4:6" ht="15.75" customHeight="1">
      <c r="D635" s="34"/>
      <c r="E635" s="34"/>
      <c r="F635" s="34"/>
    </row>
    <row r="636" spans="4:6" ht="15.75" customHeight="1">
      <c r="D636" s="34"/>
      <c r="E636" s="34"/>
      <c r="F636" s="34"/>
    </row>
    <row r="637" spans="4:6" ht="15.75" customHeight="1">
      <c r="D637" s="34"/>
      <c r="E637" s="34"/>
      <c r="F637" s="34"/>
    </row>
    <row r="638" spans="4:6" ht="15.75" customHeight="1">
      <c r="D638" s="34"/>
      <c r="E638" s="34"/>
      <c r="F638" s="34"/>
    </row>
    <row r="639" spans="4:6" ht="15.75" customHeight="1">
      <c r="D639" s="34"/>
      <c r="E639" s="34"/>
      <c r="F639" s="34"/>
    </row>
    <row r="640" spans="4:6" ht="15.75" customHeight="1">
      <c r="D640" s="34"/>
      <c r="E640" s="34"/>
      <c r="F640" s="34"/>
    </row>
    <row r="641" spans="4:6" ht="15.75" customHeight="1">
      <c r="D641" s="34"/>
      <c r="E641" s="34"/>
      <c r="F641" s="34"/>
    </row>
    <row r="642" spans="4:6" ht="15.75" customHeight="1">
      <c r="D642" s="34"/>
      <c r="E642" s="34"/>
      <c r="F642" s="34"/>
    </row>
    <row r="643" spans="4:6" ht="15.75" customHeight="1">
      <c r="D643" s="34"/>
      <c r="E643" s="34"/>
      <c r="F643" s="34"/>
    </row>
    <row r="644" spans="4:6" ht="15.75" customHeight="1">
      <c r="D644" s="34"/>
      <c r="E644" s="34"/>
      <c r="F644" s="34"/>
    </row>
    <row r="645" spans="4:6" ht="15.75" customHeight="1">
      <c r="D645" s="34"/>
      <c r="E645" s="34"/>
      <c r="F645" s="34"/>
    </row>
    <row r="646" spans="4:6" ht="15.75" customHeight="1">
      <c r="D646" s="34"/>
      <c r="E646" s="34"/>
      <c r="F646" s="34"/>
    </row>
    <row r="647" spans="4:6" ht="15.75" customHeight="1">
      <c r="D647" s="34"/>
      <c r="E647" s="34"/>
      <c r="F647" s="34"/>
    </row>
    <row r="648" spans="4:6" ht="15.75" customHeight="1">
      <c r="D648" s="34"/>
      <c r="E648" s="34"/>
      <c r="F648" s="34"/>
    </row>
    <row r="649" spans="4:6" ht="15.75" customHeight="1">
      <c r="D649" s="34"/>
      <c r="E649" s="34"/>
      <c r="F649" s="34"/>
    </row>
    <row r="650" spans="4:6" ht="15.75" customHeight="1">
      <c r="D650" s="34"/>
      <c r="E650" s="34"/>
      <c r="F650" s="34"/>
    </row>
    <row r="651" spans="4:6" ht="15.75" customHeight="1">
      <c r="D651" s="34"/>
      <c r="E651" s="34"/>
      <c r="F651" s="34"/>
    </row>
    <row r="652" spans="4:6" ht="15.75" customHeight="1">
      <c r="D652" s="34"/>
      <c r="E652" s="34"/>
      <c r="F652" s="34"/>
    </row>
    <row r="653" spans="4:6" ht="15.75" customHeight="1">
      <c r="D653" s="34"/>
      <c r="E653" s="34"/>
      <c r="F653" s="34"/>
    </row>
    <row r="654" spans="4:6" ht="15.75" customHeight="1">
      <c r="D654" s="34"/>
      <c r="E654" s="34"/>
      <c r="F654" s="34"/>
    </row>
    <row r="655" spans="4:6" ht="15.75" customHeight="1">
      <c r="D655" s="34"/>
      <c r="E655" s="34"/>
      <c r="F655" s="34"/>
    </row>
    <row r="656" spans="4:6" ht="15.75" customHeight="1">
      <c r="D656" s="34"/>
      <c r="E656" s="34"/>
      <c r="F656" s="34"/>
    </row>
    <row r="657" spans="4:6" ht="15.75" customHeight="1">
      <c r="D657" s="34"/>
      <c r="E657" s="34"/>
      <c r="F657" s="34"/>
    </row>
    <row r="658" spans="4:6" ht="15.75" customHeight="1">
      <c r="D658" s="34"/>
      <c r="E658" s="34"/>
      <c r="F658" s="34"/>
    </row>
    <row r="659" spans="4:6" ht="15.75" customHeight="1">
      <c r="D659" s="34"/>
      <c r="E659" s="34"/>
      <c r="F659" s="34"/>
    </row>
    <row r="660" spans="4:6" ht="15.75" customHeight="1">
      <c r="D660" s="34"/>
      <c r="E660" s="34"/>
      <c r="F660" s="34"/>
    </row>
    <row r="661" spans="4:6" ht="15.75" customHeight="1">
      <c r="D661" s="34"/>
      <c r="E661" s="34"/>
      <c r="F661" s="34"/>
    </row>
    <row r="662" spans="4:6" ht="15.75" customHeight="1">
      <c r="D662" s="34"/>
      <c r="E662" s="34"/>
      <c r="F662" s="34"/>
    </row>
    <row r="663" spans="4:6" ht="15.75" customHeight="1">
      <c r="D663" s="34"/>
      <c r="E663" s="34"/>
      <c r="F663" s="34"/>
    </row>
    <row r="664" spans="4:6" ht="15.75" customHeight="1">
      <c r="D664" s="34"/>
      <c r="E664" s="34"/>
      <c r="F664" s="34"/>
    </row>
    <row r="665" spans="4:6" ht="15.75" customHeight="1">
      <c r="D665" s="34"/>
      <c r="E665" s="34"/>
      <c r="F665" s="34"/>
    </row>
    <row r="666" spans="4:6" ht="15.75" customHeight="1">
      <c r="D666" s="34"/>
      <c r="E666" s="34"/>
      <c r="F666" s="34"/>
    </row>
    <row r="667" spans="4:6" ht="15.75" customHeight="1">
      <c r="D667" s="34"/>
      <c r="E667" s="34"/>
      <c r="F667" s="34"/>
    </row>
    <row r="668" spans="4:6" ht="15.75" customHeight="1">
      <c r="D668" s="34"/>
      <c r="E668" s="34"/>
      <c r="F668" s="34"/>
    </row>
    <row r="669" spans="4:6" ht="15.75" customHeight="1">
      <c r="D669" s="34"/>
      <c r="E669" s="34"/>
      <c r="F669" s="34"/>
    </row>
    <row r="670" spans="4:6" ht="15.75" customHeight="1">
      <c r="D670" s="34"/>
      <c r="E670" s="34"/>
      <c r="F670" s="34"/>
    </row>
    <row r="671" spans="4:6" ht="15.75" customHeight="1">
      <c r="D671" s="34"/>
      <c r="E671" s="34"/>
      <c r="F671" s="34"/>
    </row>
    <row r="672" spans="4:6" ht="15.75" customHeight="1">
      <c r="D672" s="34"/>
      <c r="E672" s="34"/>
      <c r="F672" s="34"/>
    </row>
    <row r="673" spans="4:6" ht="15.75" customHeight="1">
      <c r="D673" s="34"/>
      <c r="E673" s="34"/>
      <c r="F673" s="34"/>
    </row>
    <row r="674" spans="4:6" ht="15.75" customHeight="1">
      <c r="D674" s="34"/>
      <c r="E674" s="34"/>
      <c r="F674" s="34"/>
    </row>
    <row r="675" spans="4:6" ht="15.75" customHeight="1">
      <c r="D675" s="34"/>
      <c r="E675" s="34"/>
      <c r="F675" s="34"/>
    </row>
    <row r="676" spans="4:6" ht="15.75" customHeight="1">
      <c r="D676" s="34"/>
      <c r="E676" s="34"/>
      <c r="F676" s="34"/>
    </row>
    <row r="677" spans="4:6" ht="15.75" customHeight="1">
      <c r="D677" s="34"/>
      <c r="E677" s="34"/>
      <c r="F677" s="34"/>
    </row>
    <row r="678" spans="4:6" ht="15.75" customHeight="1">
      <c r="D678" s="34"/>
      <c r="E678" s="34"/>
      <c r="F678" s="34"/>
    </row>
    <row r="679" spans="4:6" ht="15.75" customHeight="1">
      <c r="D679" s="34"/>
      <c r="E679" s="34"/>
      <c r="F679" s="34"/>
    </row>
    <row r="680" spans="4:6" ht="15.75" customHeight="1">
      <c r="D680" s="34"/>
      <c r="E680" s="34"/>
      <c r="F680" s="34"/>
    </row>
    <row r="681" spans="4:6" ht="15.75" customHeight="1">
      <c r="D681" s="34"/>
      <c r="E681" s="34"/>
      <c r="F681" s="34"/>
    </row>
    <row r="682" spans="4:6" ht="15.75" customHeight="1">
      <c r="D682" s="34"/>
      <c r="E682" s="34"/>
      <c r="F682" s="34"/>
    </row>
    <row r="683" spans="4:6" ht="15.75" customHeight="1">
      <c r="D683" s="34"/>
      <c r="E683" s="34"/>
      <c r="F683" s="34"/>
    </row>
    <row r="684" spans="4:6" ht="15.75" customHeight="1">
      <c r="D684" s="34"/>
      <c r="E684" s="34"/>
      <c r="F684" s="34"/>
    </row>
    <row r="685" spans="4:6" ht="15.75" customHeight="1">
      <c r="D685" s="34"/>
      <c r="E685" s="34"/>
      <c r="F685" s="34"/>
    </row>
    <row r="686" spans="4:6" ht="15.75" customHeight="1">
      <c r="D686" s="34"/>
      <c r="E686" s="34"/>
      <c r="F686" s="34"/>
    </row>
    <row r="687" spans="4:6" ht="15.75" customHeight="1">
      <c r="D687" s="34"/>
      <c r="E687" s="34"/>
      <c r="F687" s="34"/>
    </row>
    <row r="688" spans="4:6" ht="15.75" customHeight="1">
      <c r="D688" s="34"/>
      <c r="E688" s="34"/>
      <c r="F688" s="34"/>
    </row>
    <row r="689" spans="4:6" ht="15.75" customHeight="1">
      <c r="D689" s="34"/>
      <c r="E689" s="34"/>
      <c r="F689" s="34"/>
    </row>
    <row r="690" spans="4:6" ht="15.75" customHeight="1">
      <c r="D690" s="34"/>
      <c r="E690" s="34"/>
      <c r="F690" s="34"/>
    </row>
    <row r="691" spans="4:6" ht="15.75" customHeight="1">
      <c r="D691" s="34"/>
      <c r="E691" s="34"/>
      <c r="F691" s="34"/>
    </row>
    <row r="692" spans="4:6" ht="15.75" customHeight="1">
      <c r="D692" s="34"/>
      <c r="E692" s="34"/>
      <c r="F692" s="34"/>
    </row>
    <row r="693" spans="4:6" ht="15.75" customHeight="1">
      <c r="D693" s="34"/>
      <c r="E693" s="34"/>
      <c r="F693" s="34"/>
    </row>
    <row r="694" spans="4:6" ht="15.75" customHeight="1">
      <c r="D694" s="34"/>
      <c r="E694" s="34"/>
      <c r="F694" s="34"/>
    </row>
    <row r="695" spans="4:6" ht="15.75" customHeight="1">
      <c r="D695" s="34"/>
      <c r="E695" s="34"/>
      <c r="F695" s="34"/>
    </row>
    <row r="696" spans="4:6" ht="15.75" customHeight="1">
      <c r="D696" s="34"/>
      <c r="E696" s="34"/>
      <c r="F696" s="34"/>
    </row>
    <row r="697" spans="4:6" ht="15.75" customHeight="1">
      <c r="D697" s="34"/>
      <c r="E697" s="34"/>
      <c r="F697" s="34"/>
    </row>
    <row r="698" spans="4:6" ht="15.75" customHeight="1">
      <c r="D698" s="34"/>
      <c r="E698" s="34"/>
      <c r="F698" s="34"/>
    </row>
    <row r="699" spans="4:6" ht="15.75" customHeight="1">
      <c r="D699" s="34"/>
      <c r="E699" s="34"/>
      <c r="F699" s="34"/>
    </row>
    <row r="700" spans="4:6" ht="15.75" customHeight="1">
      <c r="D700" s="34"/>
      <c r="E700" s="34"/>
      <c r="F700" s="34"/>
    </row>
    <row r="701" spans="4:6" ht="15.75" customHeight="1">
      <c r="D701" s="34"/>
      <c r="E701" s="34"/>
      <c r="F701" s="34"/>
    </row>
    <row r="702" spans="4:6" ht="15.75" customHeight="1">
      <c r="D702" s="34"/>
      <c r="E702" s="34"/>
      <c r="F702" s="34"/>
    </row>
    <row r="703" spans="4:6" ht="15.75" customHeight="1">
      <c r="D703" s="34"/>
      <c r="E703" s="34"/>
      <c r="F703" s="34"/>
    </row>
    <row r="704" spans="4:6" ht="15.75" customHeight="1">
      <c r="D704" s="34"/>
      <c r="E704" s="34"/>
      <c r="F704" s="34"/>
    </row>
    <row r="705" spans="4:6" ht="15.75" customHeight="1">
      <c r="D705" s="34"/>
      <c r="E705" s="34"/>
      <c r="F705" s="34"/>
    </row>
    <row r="706" spans="4:6" ht="15.75" customHeight="1">
      <c r="D706" s="34"/>
      <c r="E706" s="34"/>
      <c r="F706" s="34"/>
    </row>
    <row r="707" spans="4:6" ht="15.75" customHeight="1">
      <c r="D707" s="34"/>
      <c r="E707" s="34"/>
      <c r="F707" s="34"/>
    </row>
    <row r="708" spans="4:6" ht="15.75" customHeight="1">
      <c r="D708" s="34"/>
      <c r="E708" s="34"/>
      <c r="F708" s="34"/>
    </row>
    <row r="709" spans="4:6" ht="15.75" customHeight="1">
      <c r="D709" s="34"/>
      <c r="E709" s="34"/>
      <c r="F709" s="34"/>
    </row>
    <row r="710" spans="4:6" ht="15.75" customHeight="1">
      <c r="D710" s="34"/>
      <c r="E710" s="34"/>
      <c r="F710" s="34"/>
    </row>
    <row r="711" spans="4:6" ht="15.75" customHeight="1">
      <c r="D711" s="34"/>
      <c r="E711" s="34"/>
      <c r="F711" s="34"/>
    </row>
    <row r="712" spans="4:6" ht="15.75" customHeight="1">
      <c r="D712" s="34"/>
      <c r="E712" s="34"/>
      <c r="F712" s="34"/>
    </row>
    <row r="713" spans="4:6" ht="15.75" customHeight="1">
      <c r="D713" s="34"/>
      <c r="E713" s="34"/>
      <c r="F713" s="34"/>
    </row>
    <row r="714" spans="4:6" ht="15.75" customHeight="1">
      <c r="D714" s="34"/>
      <c r="E714" s="34"/>
      <c r="F714" s="34"/>
    </row>
    <row r="715" spans="4:6" ht="15.75" customHeight="1">
      <c r="D715" s="34"/>
      <c r="E715" s="34"/>
      <c r="F715" s="34"/>
    </row>
    <row r="716" spans="4:6" ht="15.75" customHeight="1">
      <c r="D716" s="34"/>
      <c r="E716" s="34"/>
      <c r="F716" s="34"/>
    </row>
    <row r="717" spans="4:6" ht="15.75" customHeight="1">
      <c r="D717" s="34"/>
      <c r="E717" s="34"/>
      <c r="F717" s="34"/>
    </row>
    <row r="718" spans="4:6" ht="15.75" customHeight="1">
      <c r="D718" s="34"/>
      <c r="E718" s="34"/>
      <c r="F718" s="34"/>
    </row>
    <row r="719" spans="4:6" ht="15.75" customHeight="1">
      <c r="D719" s="34"/>
      <c r="E719" s="34"/>
      <c r="F719" s="34"/>
    </row>
    <row r="720" spans="4:6" ht="15.75" customHeight="1">
      <c r="D720" s="34"/>
      <c r="E720" s="34"/>
      <c r="F720" s="34"/>
    </row>
    <row r="721" spans="4:6" ht="15.75" customHeight="1">
      <c r="D721" s="34"/>
      <c r="E721" s="34"/>
      <c r="F721" s="34"/>
    </row>
    <row r="722" spans="4:6" ht="15.75" customHeight="1">
      <c r="D722" s="34"/>
      <c r="E722" s="34"/>
      <c r="F722" s="34"/>
    </row>
    <row r="723" spans="4:6" ht="15.75" customHeight="1">
      <c r="D723" s="34"/>
      <c r="E723" s="34"/>
      <c r="F723" s="34"/>
    </row>
    <row r="724" spans="4:6" ht="15.75" customHeight="1">
      <c r="D724" s="34"/>
      <c r="E724" s="34"/>
      <c r="F724" s="34"/>
    </row>
    <row r="725" spans="4:6" ht="15.75" customHeight="1">
      <c r="D725" s="34"/>
      <c r="E725" s="34"/>
      <c r="F725" s="34"/>
    </row>
    <row r="726" spans="4:6" ht="15.75" customHeight="1">
      <c r="D726" s="34"/>
      <c r="E726" s="34"/>
      <c r="F726" s="34"/>
    </row>
    <row r="727" spans="4:6" ht="15.75" customHeight="1">
      <c r="D727" s="34"/>
      <c r="E727" s="34"/>
      <c r="F727" s="34"/>
    </row>
    <row r="728" spans="4:6" ht="15.75" customHeight="1">
      <c r="D728" s="34"/>
      <c r="E728" s="34"/>
      <c r="F728" s="34"/>
    </row>
    <row r="729" spans="4:6" ht="15.75" customHeight="1">
      <c r="D729" s="34"/>
      <c r="E729" s="34"/>
      <c r="F729" s="34"/>
    </row>
    <row r="730" spans="4:6" ht="15.75" customHeight="1">
      <c r="D730" s="34"/>
      <c r="E730" s="34"/>
      <c r="F730" s="34"/>
    </row>
    <row r="731" spans="4:6" ht="15.75" customHeight="1">
      <c r="D731" s="34"/>
      <c r="E731" s="34"/>
      <c r="F731" s="34"/>
    </row>
    <row r="732" spans="4:6" ht="15.75" customHeight="1">
      <c r="D732" s="34"/>
      <c r="E732" s="34"/>
      <c r="F732" s="34"/>
    </row>
    <row r="733" spans="4:6" ht="15.75" customHeight="1">
      <c r="D733" s="34"/>
      <c r="E733" s="34"/>
      <c r="F733" s="34"/>
    </row>
    <row r="734" spans="4:6" ht="15.75" customHeight="1">
      <c r="D734" s="34"/>
      <c r="E734" s="34"/>
      <c r="F734" s="34"/>
    </row>
    <row r="735" spans="4:6" ht="15.75" customHeight="1">
      <c r="D735" s="34"/>
      <c r="E735" s="34"/>
      <c r="F735" s="34"/>
    </row>
    <row r="736" spans="4:6" ht="15.75" customHeight="1">
      <c r="D736" s="34"/>
      <c r="E736" s="34"/>
      <c r="F736" s="34"/>
    </row>
    <row r="737" spans="4:6" ht="15.75" customHeight="1">
      <c r="D737" s="34"/>
      <c r="E737" s="34"/>
      <c r="F737" s="34"/>
    </row>
    <row r="738" spans="4:6" ht="15.75" customHeight="1">
      <c r="D738" s="34"/>
      <c r="E738" s="34"/>
      <c r="F738" s="34"/>
    </row>
    <row r="739" spans="4:6" ht="15.75" customHeight="1">
      <c r="D739" s="34"/>
      <c r="E739" s="34"/>
      <c r="F739" s="34"/>
    </row>
    <row r="740" spans="4:6" ht="15.75" customHeight="1">
      <c r="D740" s="34"/>
      <c r="E740" s="34"/>
      <c r="F740" s="34"/>
    </row>
    <row r="741" spans="4:6" ht="15.75" customHeight="1">
      <c r="D741" s="34"/>
      <c r="E741" s="34"/>
      <c r="F741" s="34"/>
    </row>
    <row r="742" spans="4:6" ht="15.75" customHeight="1">
      <c r="D742" s="34"/>
      <c r="E742" s="34"/>
      <c r="F742" s="34"/>
    </row>
    <row r="743" spans="4:6" ht="15.75" customHeight="1">
      <c r="D743" s="34"/>
      <c r="E743" s="34"/>
      <c r="F743" s="34"/>
    </row>
    <row r="744" spans="4:6" ht="15.75" customHeight="1">
      <c r="D744" s="34"/>
      <c r="E744" s="34"/>
      <c r="F744" s="34"/>
    </row>
    <row r="745" spans="4:6" ht="15.75" customHeight="1">
      <c r="D745" s="34"/>
      <c r="E745" s="34"/>
      <c r="F745" s="34"/>
    </row>
    <row r="746" spans="4:6" ht="15.75" customHeight="1">
      <c r="D746" s="34"/>
      <c r="E746" s="34"/>
      <c r="F746" s="34"/>
    </row>
    <row r="747" spans="4:6" ht="15.75" customHeight="1">
      <c r="D747" s="34"/>
      <c r="E747" s="34"/>
      <c r="F747" s="34"/>
    </row>
    <row r="748" spans="4:6" ht="15.75" customHeight="1">
      <c r="D748" s="34"/>
      <c r="E748" s="34"/>
      <c r="F748" s="34"/>
    </row>
    <row r="749" spans="4:6" ht="15.75" customHeight="1">
      <c r="D749" s="34"/>
      <c r="E749" s="34"/>
      <c r="F749" s="34"/>
    </row>
    <row r="750" spans="4:6" ht="15.75" customHeight="1">
      <c r="D750" s="34"/>
      <c r="E750" s="34"/>
      <c r="F750" s="34"/>
    </row>
    <row r="751" spans="4:6" ht="15.75" customHeight="1">
      <c r="D751" s="34"/>
      <c r="E751" s="34"/>
      <c r="F751" s="34"/>
    </row>
    <row r="752" spans="4:6" ht="15.75" customHeight="1">
      <c r="D752" s="34"/>
      <c r="E752" s="34"/>
      <c r="F752" s="34"/>
    </row>
    <row r="753" spans="4:6" ht="15.75" customHeight="1">
      <c r="D753" s="34"/>
      <c r="E753" s="34"/>
      <c r="F753" s="34"/>
    </row>
    <row r="754" spans="4:6" ht="15.75" customHeight="1">
      <c r="D754" s="34"/>
      <c r="E754" s="34"/>
      <c r="F754" s="34"/>
    </row>
    <row r="755" spans="4:6" ht="15.75" customHeight="1">
      <c r="D755" s="34"/>
      <c r="E755" s="34"/>
      <c r="F755" s="34"/>
    </row>
    <row r="756" spans="4:6" ht="15.75" customHeight="1">
      <c r="D756" s="34"/>
      <c r="E756" s="34"/>
      <c r="F756" s="34"/>
    </row>
    <row r="757" spans="4:6" ht="15.75" customHeight="1">
      <c r="D757" s="34"/>
      <c r="E757" s="34"/>
      <c r="F757" s="34"/>
    </row>
    <row r="758" spans="4:6" ht="15.75" customHeight="1">
      <c r="D758" s="34"/>
      <c r="E758" s="34"/>
      <c r="F758" s="34"/>
    </row>
    <row r="759" spans="4:6" ht="15.75" customHeight="1">
      <c r="D759" s="34"/>
      <c r="E759" s="34"/>
      <c r="F759" s="34"/>
    </row>
    <row r="760" spans="4:6" ht="15.75" customHeight="1">
      <c r="D760" s="34"/>
      <c r="E760" s="34"/>
      <c r="F760" s="34"/>
    </row>
    <row r="761" spans="4:6" ht="15.75" customHeight="1">
      <c r="D761" s="34"/>
      <c r="E761" s="34"/>
      <c r="F761" s="34"/>
    </row>
    <row r="762" spans="4:6" ht="15.75" customHeight="1">
      <c r="D762" s="34"/>
      <c r="E762" s="34"/>
      <c r="F762" s="34"/>
    </row>
    <row r="763" spans="4:6" ht="15.75" customHeight="1">
      <c r="D763" s="34"/>
      <c r="E763" s="34"/>
      <c r="F763" s="34"/>
    </row>
    <row r="764" spans="4:6" ht="15.75" customHeight="1">
      <c r="D764" s="34"/>
      <c r="E764" s="34"/>
      <c r="F764" s="34"/>
    </row>
    <row r="765" spans="4:6" ht="15.75" customHeight="1">
      <c r="D765" s="34"/>
      <c r="E765" s="34"/>
      <c r="F765" s="34"/>
    </row>
    <row r="766" spans="4:6" ht="15.75" customHeight="1">
      <c r="D766" s="34"/>
      <c r="E766" s="34"/>
      <c r="F766" s="34"/>
    </row>
    <row r="767" spans="4:6" ht="15.75" customHeight="1">
      <c r="D767" s="34"/>
      <c r="E767" s="34"/>
      <c r="F767" s="34"/>
    </row>
    <row r="768" spans="4:6" ht="15.75" customHeight="1">
      <c r="D768" s="34"/>
      <c r="E768" s="34"/>
      <c r="F768" s="34"/>
    </row>
    <row r="769" spans="4:6" ht="15.75" customHeight="1">
      <c r="D769" s="34"/>
      <c r="E769" s="34"/>
      <c r="F769" s="34"/>
    </row>
    <row r="770" spans="4:6" ht="15.75" customHeight="1">
      <c r="D770" s="34"/>
      <c r="E770" s="34"/>
      <c r="F770" s="34"/>
    </row>
    <row r="771" spans="4:6" ht="15.75" customHeight="1">
      <c r="D771" s="34"/>
      <c r="E771" s="34"/>
      <c r="F771" s="34"/>
    </row>
    <row r="772" spans="4:6" ht="15.75" customHeight="1">
      <c r="D772" s="34"/>
      <c r="E772" s="34"/>
      <c r="F772" s="34"/>
    </row>
    <row r="773" spans="4:6" ht="15.75" customHeight="1">
      <c r="D773" s="34"/>
      <c r="E773" s="34"/>
      <c r="F773" s="34"/>
    </row>
    <row r="774" spans="4:6" ht="15.75" customHeight="1">
      <c r="D774" s="34"/>
      <c r="E774" s="34"/>
      <c r="F774" s="34"/>
    </row>
    <row r="775" spans="4:6" ht="15.75" customHeight="1">
      <c r="D775" s="34"/>
      <c r="E775" s="34"/>
      <c r="F775" s="34"/>
    </row>
    <row r="776" spans="4:6" ht="15.75" customHeight="1">
      <c r="D776" s="34"/>
      <c r="E776" s="34"/>
      <c r="F776" s="34"/>
    </row>
    <row r="777" spans="4:6" ht="15.75" customHeight="1">
      <c r="D777" s="34"/>
      <c r="E777" s="34"/>
      <c r="F777" s="34"/>
    </row>
    <row r="778" spans="4:6" ht="15.75" customHeight="1">
      <c r="D778" s="34"/>
      <c r="E778" s="34"/>
      <c r="F778" s="34"/>
    </row>
    <row r="779" spans="4:6" ht="15.75" customHeight="1">
      <c r="D779" s="34"/>
      <c r="E779" s="34"/>
      <c r="F779" s="34"/>
    </row>
    <row r="780" spans="4:6" ht="15.75" customHeight="1">
      <c r="D780" s="34"/>
      <c r="E780" s="34"/>
      <c r="F780" s="34"/>
    </row>
    <row r="781" spans="4:6" ht="15.75" customHeight="1">
      <c r="D781" s="34"/>
      <c r="E781" s="34"/>
      <c r="F781" s="34"/>
    </row>
    <row r="782" spans="4:6" ht="15.75" customHeight="1">
      <c r="D782" s="34"/>
      <c r="E782" s="34"/>
      <c r="F782" s="34"/>
    </row>
    <row r="783" spans="4:6" ht="15.75" customHeight="1">
      <c r="D783" s="34"/>
      <c r="E783" s="34"/>
      <c r="F783" s="34"/>
    </row>
    <row r="784" spans="4:6" ht="15.75" customHeight="1">
      <c r="D784" s="34"/>
      <c r="E784" s="34"/>
      <c r="F784" s="34"/>
    </row>
    <row r="785" spans="4:6" ht="15.75" customHeight="1">
      <c r="D785" s="34"/>
      <c r="E785" s="34"/>
      <c r="F785" s="34"/>
    </row>
    <row r="786" spans="4:6" ht="15.75" customHeight="1">
      <c r="D786" s="34"/>
      <c r="E786" s="34"/>
      <c r="F786" s="34"/>
    </row>
    <row r="787" spans="4:6" ht="15.75" customHeight="1">
      <c r="D787" s="34"/>
      <c r="E787" s="34"/>
      <c r="F787" s="34"/>
    </row>
    <row r="788" spans="4:6" ht="15.75" customHeight="1">
      <c r="D788" s="34"/>
      <c r="E788" s="34"/>
      <c r="F788" s="34"/>
    </row>
    <row r="789" spans="4:6" ht="15.75" customHeight="1">
      <c r="D789" s="34"/>
      <c r="E789" s="34"/>
      <c r="F789" s="34"/>
    </row>
    <row r="790" spans="4:6" ht="15.75" customHeight="1">
      <c r="D790" s="34"/>
      <c r="E790" s="34"/>
      <c r="F790" s="34"/>
    </row>
    <row r="791" spans="4:6" ht="15.75" customHeight="1">
      <c r="D791" s="34"/>
      <c r="E791" s="34"/>
      <c r="F791" s="34"/>
    </row>
    <row r="792" spans="4:6" ht="15.75" customHeight="1">
      <c r="D792" s="34"/>
      <c r="E792" s="34"/>
      <c r="F792" s="34"/>
    </row>
    <row r="793" spans="4:6" ht="15.75" customHeight="1">
      <c r="D793" s="34"/>
      <c r="E793" s="34"/>
      <c r="F793" s="34"/>
    </row>
    <row r="794" spans="4:6" ht="15.75" customHeight="1">
      <c r="D794" s="34"/>
      <c r="E794" s="34"/>
      <c r="F794" s="34"/>
    </row>
    <row r="795" spans="4:6" ht="15.75" customHeight="1">
      <c r="D795" s="34"/>
      <c r="E795" s="34"/>
      <c r="F795" s="34"/>
    </row>
    <row r="796" spans="4:6" ht="15.75" customHeight="1">
      <c r="D796" s="34"/>
      <c r="E796" s="34"/>
      <c r="F796" s="34"/>
    </row>
    <row r="797" spans="4:6" ht="15.75" customHeight="1">
      <c r="D797" s="34"/>
      <c r="E797" s="34"/>
      <c r="F797" s="34"/>
    </row>
    <row r="798" spans="4:6" ht="15.75" customHeight="1">
      <c r="D798" s="34"/>
      <c r="E798" s="34"/>
      <c r="F798" s="34"/>
    </row>
    <row r="799" spans="4:6" ht="15.75" customHeight="1">
      <c r="D799" s="34"/>
      <c r="E799" s="34"/>
      <c r="F799" s="34"/>
    </row>
    <row r="800" spans="4:6" ht="15.75" customHeight="1">
      <c r="D800" s="34"/>
      <c r="E800" s="34"/>
      <c r="F800" s="34"/>
    </row>
    <row r="801" spans="4:6" ht="15.75" customHeight="1">
      <c r="D801" s="34"/>
      <c r="E801" s="34"/>
      <c r="F801" s="34"/>
    </row>
    <row r="802" spans="4:6" ht="15.75" customHeight="1">
      <c r="D802" s="34"/>
      <c r="E802" s="34"/>
      <c r="F802" s="34"/>
    </row>
    <row r="803" spans="4:6" ht="15.75" customHeight="1">
      <c r="D803" s="34"/>
      <c r="E803" s="34"/>
      <c r="F803" s="34"/>
    </row>
    <row r="804" spans="4:6" ht="15.75" customHeight="1">
      <c r="D804" s="34"/>
      <c r="E804" s="34"/>
      <c r="F804" s="34"/>
    </row>
    <row r="805" spans="4:6" ht="15.75" customHeight="1">
      <c r="D805" s="34"/>
      <c r="E805" s="34"/>
      <c r="F805" s="34"/>
    </row>
    <row r="806" spans="4:6" ht="15.75" customHeight="1">
      <c r="D806" s="34"/>
      <c r="E806" s="34"/>
      <c r="F806" s="34"/>
    </row>
    <row r="807" spans="4:6" ht="15.75" customHeight="1">
      <c r="D807" s="34"/>
      <c r="E807" s="34"/>
      <c r="F807" s="34"/>
    </row>
    <row r="808" spans="4:6" ht="15.75" customHeight="1">
      <c r="D808" s="34"/>
      <c r="E808" s="34"/>
      <c r="F808" s="34"/>
    </row>
    <row r="809" spans="4:6" ht="15.75" customHeight="1">
      <c r="D809" s="34"/>
      <c r="E809" s="34"/>
      <c r="F809" s="34"/>
    </row>
    <row r="810" spans="4:6" ht="15.75" customHeight="1">
      <c r="D810" s="34"/>
      <c r="E810" s="34"/>
      <c r="F810" s="34"/>
    </row>
    <row r="811" spans="4:6" ht="15.75" customHeight="1">
      <c r="D811" s="34"/>
      <c r="E811" s="34"/>
      <c r="F811" s="34"/>
    </row>
    <row r="812" spans="4:6" ht="15.75" customHeight="1">
      <c r="D812" s="34"/>
      <c r="E812" s="34"/>
      <c r="F812" s="34"/>
    </row>
    <row r="813" spans="4:6" ht="15.75" customHeight="1">
      <c r="D813" s="34"/>
      <c r="E813" s="34"/>
      <c r="F813" s="34"/>
    </row>
    <row r="814" spans="4:6" ht="15.75" customHeight="1">
      <c r="D814" s="34"/>
      <c r="E814" s="34"/>
      <c r="F814" s="34"/>
    </row>
    <row r="815" spans="4:6" ht="15.75" customHeight="1">
      <c r="D815" s="34"/>
      <c r="E815" s="34"/>
      <c r="F815" s="34"/>
    </row>
    <row r="816" spans="4:6" ht="15.75" customHeight="1">
      <c r="D816" s="34"/>
      <c r="E816" s="34"/>
      <c r="F816" s="34"/>
    </row>
    <row r="817" spans="4:6" ht="15.75" customHeight="1">
      <c r="D817" s="34"/>
      <c r="E817" s="34"/>
      <c r="F817" s="34"/>
    </row>
    <row r="818" spans="4:6" ht="15.75" customHeight="1">
      <c r="D818" s="34"/>
      <c r="E818" s="34"/>
      <c r="F818" s="34"/>
    </row>
    <row r="819" spans="4:6" ht="15.75" customHeight="1">
      <c r="D819" s="34"/>
      <c r="E819" s="34"/>
      <c r="F819" s="34"/>
    </row>
    <row r="820" spans="4:6" ht="15.75" customHeight="1">
      <c r="D820" s="34"/>
      <c r="E820" s="34"/>
      <c r="F820" s="34"/>
    </row>
    <row r="821" spans="4:6" ht="15.75" customHeight="1">
      <c r="D821" s="34"/>
      <c r="E821" s="34"/>
      <c r="F821" s="34"/>
    </row>
    <row r="822" spans="4:6" ht="15.75" customHeight="1">
      <c r="D822" s="34"/>
      <c r="E822" s="34"/>
      <c r="F822" s="34"/>
    </row>
    <row r="823" spans="4:6" ht="15.75" customHeight="1">
      <c r="D823" s="34"/>
      <c r="E823" s="34"/>
      <c r="F823" s="34"/>
    </row>
    <row r="824" spans="4:6" ht="15.75" customHeight="1">
      <c r="D824" s="34"/>
      <c r="E824" s="34"/>
      <c r="F824" s="34"/>
    </row>
    <row r="825" spans="4:6" ht="15.75" customHeight="1">
      <c r="D825" s="34"/>
      <c r="E825" s="34"/>
      <c r="F825" s="34"/>
    </row>
    <row r="826" spans="4:6" ht="15.75" customHeight="1">
      <c r="D826" s="34"/>
      <c r="E826" s="34"/>
      <c r="F826" s="34"/>
    </row>
    <row r="827" spans="4:6" ht="15.75" customHeight="1">
      <c r="D827" s="34"/>
      <c r="E827" s="34"/>
      <c r="F827" s="34"/>
    </row>
    <row r="828" spans="4:6" ht="15.75" customHeight="1">
      <c r="D828" s="34"/>
      <c r="E828" s="34"/>
      <c r="F828" s="34"/>
    </row>
    <row r="829" spans="4:6" ht="15.75" customHeight="1">
      <c r="D829" s="34"/>
      <c r="E829" s="34"/>
      <c r="F829" s="34"/>
    </row>
    <row r="830" spans="4:6" ht="15.75" customHeight="1">
      <c r="D830" s="34"/>
      <c r="E830" s="34"/>
      <c r="F830" s="34"/>
    </row>
    <row r="831" spans="4:6" ht="15.75" customHeight="1">
      <c r="D831" s="34"/>
      <c r="E831" s="34"/>
      <c r="F831" s="34"/>
    </row>
    <row r="832" spans="4:6" ht="15.75" customHeight="1">
      <c r="D832" s="34"/>
      <c r="E832" s="34"/>
      <c r="F832" s="34"/>
    </row>
    <row r="833" spans="4:6" ht="15.75" customHeight="1">
      <c r="D833" s="34"/>
      <c r="E833" s="34"/>
      <c r="F833" s="34"/>
    </row>
    <row r="834" spans="4:6" ht="15.75" customHeight="1">
      <c r="D834" s="34"/>
      <c r="E834" s="34"/>
      <c r="F834" s="34"/>
    </row>
    <row r="835" spans="4:6" ht="15.75" customHeight="1">
      <c r="D835" s="34"/>
      <c r="E835" s="34"/>
      <c r="F835" s="34"/>
    </row>
    <row r="836" spans="4:6" ht="15.75" customHeight="1">
      <c r="D836" s="34"/>
      <c r="E836" s="34"/>
      <c r="F836" s="34"/>
    </row>
    <row r="837" spans="4:6" ht="15.75" customHeight="1">
      <c r="D837" s="34"/>
      <c r="E837" s="34"/>
      <c r="F837" s="34"/>
    </row>
    <row r="838" spans="4:6" ht="15.75" customHeight="1">
      <c r="D838" s="34"/>
      <c r="E838" s="34"/>
      <c r="F838" s="34"/>
    </row>
    <row r="839" spans="4:6" ht="15.75" customHeight="1">
      <c r="D839" s="34"/>
      <c r="E839" s="34"/>
      <c r="F839" s="34"/>
    </row>
    <row r="840" spans="4:6" ht="15.75" customHeight="1">
      <c r="D840" s="34"/>
      <c r="E840" s="34"/>
      <c r="F840" s="34"/>
    </row>
    <row r="841" spans="4:6" ht="15.75" customHeight="1">
      <c r="D841" s="34"/>
      <c r="E841" s="34"/>
      <c r="F841" s="34"/>
    </row>
    <row r="842" spans="4:6" ht="15.75" customHeight="1">
      <c r="D842" s="34"/>
      <c r="E842" s="34"/>
      <c r="F842" s="34"/>
    </row>
    <row r="843" spans="4:6" ht="15.75" customHeight="1">
      <c r="D843" s="34"/>
      <c r="E843" s="34"/>
      <c r="F843" s="34"/>
    </row>
    <row r="844" spans="4:6" ht="15.75" customHeight="1">
      <c r="D844" s="34"/>
      <c r="E844" s="34"/>
      <c r="F844" s="34"/>
    </row>
    <row r="845" spans="4:6" ht="15.75" customHeight="1">
      <c r="D845" s="34"/>
      <c r="E845" s="34"/>
      <c r="F845" s="34"/>
    </row>
    <row r="846" spans="4:6" ht="15.75" customHeight="1">
      <c r="D846" s="34"/>
      <c r="E846" s="34"/>
      <c r="F846" s="34"/>
    </row>
    <row r="847" spans="4:6" ht="15.75" customHeight="1">
      <c r="D847" s="34"/>
      <c r="E847" s="34"/>
      <c r="F847" s="34"/>
    </row>
    <row r="848" spans="4:6" ht="15.75" customHeight="1">
      <c r="D848" s="34"/>
      <c r="E848" s="34"/>
      <c r="F848" s="34"/>
    </row>
    <row r="849" spans="4:6" ht="15.75" customHeight="1">
      <c r="D849" s="34"/>
      <c r="E849" s="34"/>
      <c r="F849" s="34"/>
    </row>
    <row r="850" spans="4:6" ht="15.75" customHeight="1">
      <c r="D850" s="34"/>
      <c r="E850" s="34"/>
      <c r="F850" s="34"/>
    </row>
    <row r="851" spans="4:6" ht="15.75" customHeight="1">
      <c r="D851" s="34"/>
      <c r="E851" s="34"/>
      <c r="F851" s="34"/>
    </row>
    <row r="852" spans="4:6" ht="15.75" customHeight="1">
      <c r="D852" s="34"/>
      <c r="E852" s="34"/>
      <c r="F852" s="34"/>
    </row>
    <row r="853" spans="4:6" ht="15.75" customHeight="1">
      <c r="D853" s="34"/>
      <c r="E853" s="34"/>
      <c r="F853" s="34"/>
    </row>
    <row r="854" spans="4:6" ht="15.75" customHeight="1">
      <c r="D854" s="34"/>
      <c r="E854" s="34"/>
      <c r="F854" s="34"/>
    </row>
    <row r="855" spans="4:6" ht="15.75" customHeight="1">
      <c r="D855" s="34"/>
      <c r="E855" s="34"/>
      <c r="F855" s="34"/>
    </row>
    <row r="856" spans="4:6" ht="15.75" customHeight="1">
      <c r="D856" s="34"/>
      <c r="E856" s="34"/>
      <c r="F856" s="34"/>
    </row>
    <row r="857" spans="4:6" ht="15.75" customHeight="1">
      <c r="D857" s="34"/>
      <c r="E857" s="34"/>
      <c r="F857" s="34"/>
    </row>
    <row r="858" spans="4:6" ht="15.75" customHeight="1">
      <c r="D858" s="34"/>
      <c r="E858" s="34"/>
      <c r="F858" s="34"/>
    </row>
    <row r="859" spans="4:6" ht="15.75" customHeight="1">
      <c r="D859" s="34"/>
      <c r="E859" s="34"/>
      <c r="F859" s="34"/>
    </row>
    <row r="860" spans="4:6" ht="15.75" customHeight="1">
      <c r="D860" s="34"/>
      <c r="E860" s="34"/>
      <c r="F860" s="34"/>
    </row>
    <row r="861" spans="4:6" ht="15.75" customHeight="1">
      <c r="D861" s="34"/>
      <c r="E861" s="34"/>
      <c r="F861" s="34"/>
    </row>
    <row r="862" spans="4:6" ht="15.75" customHeight="1">
      <c r="D862" s="34"/>
      <c r="E862" s="34"/>
      <c r="F862" s="34"/>
    </row>
    <row r="863" spans="4:6" ht="15.75" customHeight="1">
      <c r="D863" s="34"/>
      <c r="E863" s="34"/>
      <c r="F863" s="34"/>
    </row>
    <row r="864" spans="4:6" ht="15.75" customHeight="1">
      <c r="D864" s="34"/>
      <c r="E864" s="34"/>
      <c r="F864" s="34"/>
    </row>
    <row r="865" spans="4:6" ht="15.75" customHeight="1">
      <c r="D865" s="34"/>
      <c r="E865" s="34"/>
      <c r="F865" s="34"/>
    </row>
    <row r="866" spans="4:6" ht="15.75" customHeight="1">
      <c r="D866" s="34"/>
      <c r="E866" s="34"/>
      <c r="F866" s="34"/>
    </row>
    <row r="867" spans="4:6" ht="15.75" customHeight="1">
      <c r="D867" s="34"/>
      <c r="E867" s="34"/>
      <c r="F867" s="34"/>
    </row>
    <row r="868" spans="4:6" ht="15.75" customHeight="1">
      <c r="D868" s="34"/>
      <c r="E868" s="34"/>
      <c r="F868" s="34"/>
    </row>
    <row r="869" spans="4:6" ht="15.75" customHeight="1">
      <c r="D869" s="34"/>
      <c r="E869" s="34"/>
      <c r="F869" s="34"/>
    </row>
    <row r="870" spans="4:6" ht="15.75" customHeight="1">
      <c r="D870" s="34"/>
      <c r="E870" s="34"/>
      <c r="F870" s="34"/>
    </row>
    <row r="871" spans="4:6" ht="15.75" customHeight="1">
      <c r="D871" s="34"/>
      <c r="E871" s="34"/>
      <c r="F871" s="34"/>
    </row>
    <row r="872" spans="4:6" ht="15.75" customHeight="1">
      <c r="D872" s="34"/>
      <c r="E872" s="34"/>
      <c r="F872" s="34"/>
    </row>
    <row r="873" spans="4:6" ht="15.75" customHeight="1">
      <c r="D873" s="34"/>
      <c r="E873" s="34"/>
      <c r="F873" s="34"/>
    </row>
    <row r="874" spans="4:6" ht="15.75" customHeight="1">
      <c r="D874" s="34"/>
      <c r="E874" s="34"/>
      <c r="F874" s="34"/>
    </row>
    <row r="875" spans="4:6" ht="15.75" customHeight="1">
      <c r="D875" s="34"/>
      <c r="E875" s="34"/>
      <c r="F875" s="34"/>
    </row>
    <row r="876" spans="4:6" ht="15.75" customHeight="1">
      <c r="D876" s="34"/>
      <c r="E876" s="34"/>
      <c r="F876" s="34"/>
    </row>
    <row r="877" spans="4:6" ht="15.75" customHeight="1">
      <c r="D877" s="34"/>
      <c r="E877" s="34"/>
      <c r="F877" s="34"/>
    </row>
    <row r="878" spans="4:6" ht="15.75" customHeight="1">
      <c r="D878" s="34"/>
      <c r="E878" s="34"/>
      <c r="F878" s="34"/>
    </row>
    <row r="879" spans="4:6" ht="15.75" customHeight="1">
      <c r="D879" s="34"/>
      <c r="E879" s="34"/>
      <c r="F879" s="34"/>
    </row>
    <row r="880" spans="4:6" ht="15.75" customHeight="1">
      <c r="D880" s="34"/>
      <c r="E880" s="34"/>
      <c r="F880" s="34"/>
    </row>
    <row r="881" spans="4:6" ht="15.75" customHeight="1">
      <c r="D881" s="34"/>
      <c r="E881" s="34"/>
      <c r="F881" s="34"/>
    </row>
    <row r="882" spans="4:6" ht="15.75" customHeight="1">
      <c r="D882" s="34"/>
      <c r="E882" s="34"/>
      <c r="F882" s="34"/>
    </row>
    <row r="883" spans="4:6" ht="15.75" customHeight="1">
      <c r="D883" s="34"/>
      <c r="E883" s="34"/>
      <c r="F883" s="34"/>
    </row>
    <row r="884" spans="4:6" ht="15.75" customHeight="1">
      <c r="D884" s="34"/>
      <c r="E884" s="34"/>
      <c r="F884" s="34"/>
    </row>
    <row r="885" spans="4:6" ht="15.75" customHeight="1">
      <c r="D885" s="34"/>
      <c r="E885" s="34"/>
      <c r="F885" s="34"/>
    </row>
    <row r="886" spans="4:6" ht="15.75" customHeight="1">
      <c r="D886" s="34"/>
      <c r="E886" s="34"/>
      <c r="F886" s="34"/>
    </row>
    <row r="887" spans="4:6" ht="15.75" customHeight="1">
      <c r="D887" s="34"/>
      <c r="E887" s="34"/>
      <c r="F887" s="34"/>
    </row>
    <row r="888" spans="4:6" ht="15.75" customHeight="1">
      <c r="D888" s="34"/>
      <c r="E888" s="34"/>
      <c r="F888" s="34"/>
    </row>
    <row r="889" spans="4:6" ht="15.75" customHeight="1">
      <c r="D889" s="34"/>
      <c r="E889" s="34"/>
      <c r="F889" s="34"/>
    </row>
    <row r="890" spans="4:6" ht="15.75" customHeight="1">
      <c r="D890" s="34"/>
      <c r="E890" s="34"/>
      <c r="F890" s="34"/>
    </row>
    <row r="891" spans="4:6" ht="15.75" customHeight="1">
      <c r="D891" s="34"/>
      <c r="E891" s="34"/>
      <c r="F891" s="34"/>
    </row>
    <row r="892" spans="4:6" ht="15.75" customHeight="1">
      <c r="D892" s="34"/>
      <c r="E892" s="34"/>
      <c r="F892" s="34"/>
    </row>
    <row r="893" spans="4:6" ht="15.75" customHeight="1">
      <c r="D893" s="34"/>
      <c r="E893" s="34"/>
      <c r="F893" s="34"/>
    </row>
    <row r="894" spans="4:6" ht="15.75" customHeight="1">
      <c r="D894" s="34"/>
      <c r="E894" s="34"/>
      <c r="F894" s="34"/>
    </row>
    <row r="895" spans="4:6" ht="15.75" customHeight="1">
      <c r="D895" s="34"/>
      <c r="E895" s="34"/>
      <c r="F895" s="34"/>
    </row>
    <row r="896" spans="4:6" ht="15.75" customHeight="1">
      <c r="D896" s="34"/>
      <c r="E896" s="34"/>
      <c r="F896" s="34"/>
    </row>
    <row r="897" spans="4:6" ht="15.75" customHeight="1">
      <c r="D897" s="34"/>
      <c r="E897" s="34"/>
      <c r="F897" s="34"/>
    </row>
    <row r="898" spans="4:6" ht="15.75" customHeight="1">
      <c r="D898" s="34"/>
      <c r="E898" s="34"/>
      <c r="F898" s="34"/>
    </row>
    <row r="899" spans="4:6" ht="15.75" customHeight="1">
      <c r="D899" s="34"/>
      <c r="E899" s="34"/>
      <c r="F899" s="34"/>
    </row>
    <row r="900" spans="4:6" ht="15.75" customHeight="1">
      <c r="D900" s="34"/>
      <c r="E900" s="34"/>
      <c r="F900" s="34"/>
    </row>
    <row r="901" spans="4:6" ht="15.75" customHeight="1">
      <c r="D901" s="34"/>
      <c r="E901" s="34"/>
      <c r="F901" s="34"/>
    </row>
    <row r="902" spans="4:6" ht="15.75" customHeight="1">
      <c r="D902" s="34"/>
      <c r="E902" s="34"/>
      <c r="F902" s="34"/>
    </row>
    <row r="903" spans="4:6" ht="15.75" customHeight="1">
      <c r="D903" s="34"/>
      <c r="E903" s="34"/>
      <c r="F903" s="34"/>
    </row>
    <row r="904" spans="4:6" ht="15.75" customHeight="1">
      <c r="D904" s="34"/>
      <c r="E904" s="34"/>
      <c r="F904" s="34"/>
    </row>
    <row r="905" spans="4:6" ht="15.75" customHeight="1">
      <c r="D905" s="34"/>
      <c r="E905" s="34"/>
      <c r="F905" s="34"/>
    </row>
    <row r="906" spans="4:6" ht="15.75" customHeight="1">
      <c r="D906" s="34"/>
      <c r="E906" s="34"/>
      <c r="F906" s="34"/>
    </row>
    <row r="907" spans="4:6" ht="15.75" customHeight="1">
      <c r="D907" s="34"/>
      <c r="E907" s="34"/>
      <c r="F907" s="34"/>
    </row>
    <row r="908" spans="4:6" ht="15.75" customHeight="1">
      <c r="D908" s="34"/>
      <c r="E908" s="34"/>
      <c r="F908" s="34"/>
    </row>
    <row r="909" spans="4:6" ht="15.75" customHeight="1">
      <c r="D909" s="34"/>
      <c r="E909" s="34"/>
      <c r="F909" s="34"/>
    </row>
    <row r="910" spans="4:6" ht="15.75" customHeight="1">
      <c r="D910" s="34"/>
      <c r="E910" s="34"/>
      <c r="F910" s="34"/>
    </row>
    <row r="911" spans="4:6" ht="15.75" customHeight="1">
      <c r="D911" s="34"/>
      <c r="E911" s="34"/>
      <c r="F911" s="34"/>
    </row>
    <row r="912" spans="4:6" ht="15.75" customHeight="1">
      <c r="D912" s="34"/>
      <c r="E912" s="34"/>
      <c r="F912" s="34"/>
    </row>
    <row r="913" spans="4:6" ht="15.75" customHeight="1">
      <c r="D913" s="34"/>
      <c r="E913" s="34"/>
      <c r="F913" s="34"/>
    </row>
    <row r="914" spans="4:6" ht="15.75" customHeight="1">
      <c r="D914" s="34"/>
      <c r="E914" s="34"/>
      <c r="F914" s="34"/>
    </row>
    <row r="915" spans="4:6" ht="15.75" customHeight="1">
      <c r="D915" s="34"/>
      <c r="E915" s="34"/>
      <c r="F915" s="34"/>
    </row>
    <row r="916" spans="4:6" ht="15.75" customHeight="1">
      <c r="D916" s="34"/>
      <c r="E916" s="34"/>
      <c r="F916" s="34"/>
    </row>
    <row r="917" spans="4:6" ht="15.75" customHeight="1">
      <c r="D917" s="34"/>
      <c r="E917" s="34"/>
      <c r="F917" s="34"/>
    </row>
    <row r="918" spans="4:6" ht="15.75" customHeight="1">
      <c r="D918" s="34"/>
      <c r="E918" s="34"/>
      <c r="F918" s="34"/>
    </row>
    <row r="919" spans="4:6" ht="15.75" customHeight="1">
      <c r="D919" s="34"/>
      <c r="E919" s="34"/>
      <c r="F919" s="34"/>
    </row>
    <row r="920" spans="4:6" ht="15.75" customHeight="1">
      <c r="D920" s="34"/>
      <c r="E920" s="34"/>
      <c r="F920" s="34"/>
    </row>
    <row r="921" spans="4:6" ht="15.75" customHeight="1">
      <c r="D921" s="34"/>
      <c r="E921" s="34"/>
      <c r="F921" s="34"/>
    </row>
    <row r="922" spans="4:6" ht="15.75" customHeight="1">
      <c r="D922" s="34"/>
      <c r="E922" s="34"/>
      <c r="F922" s="34"/>
    </row>
    <row r="923" spans="4:6" ht="15.75" customHeight="1">
      <c r="D923" s="34"/>
      <c r="E923" s="34"/>
      <c r="F923" s="34"/>
    </row>
    <row r="924" spans="4:6" ht="15.75" customHeight="1">
      <c r="D924" s="34"/>
      <c r="E924" s="34"/>
      <c r="F924" s="34"/>
    </row>
    <row r="925" spans="4:6" ht="15.75" customHeight="1">
      <c r="D925" s="34"/>
      <c r="E925" s="34"/>
      <c r="F925" s="34"/>
    </row>
    <row r="926" spans="4:6" ht="15.75" customHeight="1">
      <c r="D926" s="34"/>
      <c r="E926" s="34"/>
      <c r="F926" s="34"/>
    </row>
    <row r="927" spans="4:6" ht="15.75" customHeight="1">
      <c r="D927" s="34"/>
      <c r="E927" s="34"/>
      <c r="F927" s="34"/>
    </row>
    <row r="928" spans="4:6" ht="15.75" customHeight="1">
      <c r="D928" s="34"/>
      <c r="E928" s="34"/>
      <c r="F928" s="34"/>
    </row>
    <row r="929" spans="4:6" ht="15.75" customHeight="1">
      <c r="D929" s="34"/>
      <c r="E929" s="34"/>
      <c r="F929" s="34"/>
    </row>
    <row r="930" spans="4:6" ht="15.75" customHeight="1">
      <c r="D930" s="34"/>
      <c r="E930" s="34"/>
      <c r="F930" s="34"/>
    </row>
    <row r="931" spans="4:6" ht="15.75" customHeight="1">
      <c r="D931" s="34"/>
      <c r="E931" s="34"/>
      <c r="F931" s="34"/>
    </row>
    <row r="932" spans="4:6" ht="15.75" customHeight="1">
      <c r="D932" s="34"/>
      <c r="E932" s="34"/>
      <c r="F932" s="34"/>
    </row>
    <row r="933" spans="4:6" ht="15.75" customHeight="1">
      <c r="D933" s="34"/>
      <c r="E933" s="34"/>
      <c r="F933" s="34"/>
    </row>
    <row r="934" spans="4:6" ht="15.75" customHeight="1">
      <c r="D934" s="34"/>
      <c r="E934" s="34"/>
      <c r="F934" s="34"/>
    </row>
    <row r="935" spans="4:6" ht="15.75" customHeight="1">
      <c r="D935" s="34"/>
      <c r="E935" s="34"/>
      <c r="F935" s="34"/>
    </row>
    <row r="936" spans="4:6" ht="15.75" customHeight="1">
      <c r="D936" s="34"/>
      <c r="E936" s="34"/>
      <c r="F936" s="34"/>
    </row>
    <row r="937" spans="4:6" ht="15.75" customHeight="1">
      <c r="D937" s="34"/>
      <c r="E937" s="34"/>
      <c r="F937" s="34"/>
    </row>
    <row r="938" spans="4:6" ht="15.75" customHeight="1">
      <c r="D938" s="34"/>
      <c r="E938" s="34"/>
      <c r="F938" s="34"/>
    </row>
    <row r="939" spans="4:6" ht="15.75" customHeight="1">
      <c r="D939" s="34"/>
      <c r="E939" s="34"/>
      <c r="F939" s="34"/>
    </row>
    <row r="940" spans="4:6" ht="15.75" customHeight="1">
      <c r="D940" s="34"/>
      <c r="E940" s="34"/>
      <c r="F940" s="34"/>
    </row>
    <row r="941" spans="4:6" ht="15.75" customHeight="1">
      <c r="D941" s="34"/>
      <c r="E941" s="34"/>
      <c r="F941" s="34"/>
    </row>
    <row r="942" spans="4:6" ht="15.75" customHeight="1">
      <c r="D942" s="34"/>
      <c r="E942" s="34"/>
      <c r="F942" s="34"/>
    </row>
    <row r="943" spans="4:6" ht="15.75" customHeight="1">
      <c r="D943" s="34"/>
      <c r="E943" s="34"/>
      <c r="F943" s="34"/>
    </row>
    <row r="944" spans="4:6" ht="15.75" customHeight="1">
      <c r="D944" s="34"/>
      <c r="E944" s="34"/>
      <c r="F944" s="34"/>
    </row>
    <row r="945" spans="4:6" ht="15.75" customHeight="1">
      <c r="D945" s="34"/>
      <c r="E945" s="34"/>
      <c r="F945" s="34"/>
    </row>
    <row r="946" spans="4:6" ht="15.75" customHeight="1">
      <c r="D946" s="34"/>
      <c r="E946" s="34"/>
      <c r="F946" s="34"/>
    </row>
    <row r="947" spans="4:6" ht="15.75" customHeight="1">
      <c r="D947" s="34"/>
      <c r="E947" s="34"/>
      <c r="F947" s="34"/>
    </row>
    <row r="948" spans="4:6" ht="15.75" customHeight="1">
      <c r="D948" s="34"/>
      <c r="E948" s="34"/>
      <c r="F948" s="34"/>
    </row>
    <row r="949" spans="4:6" ht="15.75" customHeight="1">
      <c r="D949" s="34"/>
      <c r="E949" s="34"/>
      <c r="F949" s="34"/>
    </row>
    <row r="950" spans="4:6" ht="15.75" customHeight="1">
      <c r="D950" s="34"/>
      <c r="E950" s="34"/>
      <c r="F950" s="34"/>
    </row>
    <row r="951" spans="4:6" ht="15.75" customHeight="1">
      <c r="D951" s="34"/>
      <c r="E951" s="34"/>
      <c r="F951" s="34"/>
    </row>
    <row r="952" spans="4:6" ht="15.75" customHeight="1">
      <c r="D952" s="34"/>
      <c r="E952" s="34"/>
      <c r="F952" s="34"/>
    </row>
    <row r="953" spans="4:6" ht="15.75" customHeight="1">
      <c r="D953" s="34"/>
      <c r="E953" s="34"/>
      <c r="F953" s="34"/>
    </row>
    <row r="954" spans="4:6" ht="15.75" customHeight="1">
      <c r="D954" s="34"/>
      <c r="E954" s="34"/>
      <c r="F954" s="34"/>
    </row>
    <row r="955" spans="4:6" ht="15.75" customHeight="1">
      <c r="D955" s="34"/>
      <c r="E955" s="34"/>
      <c r="F955" s="34"/>
    </row>
    <row r="956" spans="4:6" ht="15.75" customHeight="1">
      <c r="D956" s="34"/>
      <c r="E956" s="34"/>
      <c r="F956" s="34"/>
    </row>
    <row r="957" spans="4:6" ht="15.75" customHeight="1">
      <c r="D957" s="34"/>
      <c r="E957" s="34"/>
      <c r="F957" s="34"/>
    </row>
    <row r="958" spans="4:6" ht="15.75" customHeight="1">
      <c r="D958" s="34"/>
      <c r="E958" s="34"/>
      <c r="F958" s="34"/>
    </row>
    <row r="959" spans="4:6" ht="15.75" customHeight="1">
      <c r="D959" s="34"/>
      <c r="E959" s="34"/>
      <c r="F959" s="34"/>
    </row>
    <row r="960" spans="4:6" ht="15.75" customHeight="1">
      <c r="D960" s="34"/>
      <c r="E960" s="34"/>
      <c r="F960" s="34"/>
    </row>
    <row r="961" spans="4:6" ht="15.75" customHeight="1">
      <c r="D961" s="34"/>
      <c r="E961" s="34"/>
      <c r="F961" s="34"/>
    </row>
    <row r="962" spans="4:6" ht="15.75" customHeight="1">
      <c r="D962" s="34"/>
      <c r="E962" s="34"/>
      <c r="F962" s="34"/>
    </row>
    <row r="963" spans="4:6" ht="15.75" customHeight="1">
      <c r="D963" s="34"/>
      <c r="E963" s="34"/>
      <c r="F963" s="34"/>
    </row>
    <row r="964" spans="4:6" ht="15.75" customHeight="1">
      <c r="D964" s="34"/>
      <c r="E964" s="34"/>
      <c r="F964" s="34"/>
    </row>
    <row r="965" spans="4:6" ht="15.75" customHeight="1">
      <c r="D965" s="34"/>
      <c r="E965" s="34"/>
      <c r="F965" s="34"/>
    </row>
    <row r="966" spans="4:6" ht="15.75" customHeight="1">
      <c r="D966" s="34"/>
      <c r="E966" s="34"/>
      <c r="F966" s="34"/>
    </row>
    <row r="967" spans="4:6" ht="15.75" customHeight="1">
      <c r="D967" s="34"/>
      <c r="E967" s="34"/>
      <c r="F967" s="34"/>
    </row>
    <row r="968" spans="4:6" ht="15.75" customHeight="1">
      <c r="D968" s="34"/>
      <c r="E968" s="34"/>
      <c r="F968" s="34"/>
    </row>
    <row r="969" spans="4:6" ht="15.75" customHeight="1">
      <c r="D969" s="34"/>
      <c r="E969" s="34"/>
      <c r="F969" s="34"/>
    </row>
    <row r="970" spans="4:6" ht="15.75" customHeight="1">
      <c r="D970" s="34"/>
      <c r="E970" s="34"/>
      <c r="F970" s="34"/>
    </row>
    <row r="971" spans="4:6" ht="15.75" customHeight="1">
      <c r="D971" s="34"/>
      <c r="E971" s="34"/>
      <c r="F971" s="34"/>
    </row>
    <row r="972" spans="4:6" ht="15.75" customHeight="1">
      <c r="D972" s="34"/>
      <c r="E972" s="34"/>
      <c r="F972" s="34"/>
    </row>
    <row r="973" spans="4:6" ht="15.75" customHeight="1">
      <c r="D973" s="34"/>
      <c r="E973" s="34"/>
      <c r="F973" s="34"/>
    </row>
    <row r="974" spans="4:6" ht="15.75" customHeight="1">
      <c r="D974" s="34"/>
      <c r="E974" s="34"/>
      <c r="F974" s="34"/>
    </row>
    <row r="975" spans="4:6" ht="15.75" customHeight="1">
      <c r="D975" s="34"/>
      <c r="E975" s="34"/>
      <c r="F975" s="34"/>
    </row>
    <row r="976" spans="4:6" ht="15.75" customHeight="1">
      <c r="D976" s="34"/>
      <c r="E976" s="34"/>
      <c r="F976" s="34"/>
    </row>
    <row r="977" spans="4:6" ht="15.75" customHeight="1">
      <c r="D977" s="34"/>
      <c r="E977" s="34"/>
      <c r="F977" s="34"/>
    </row>
    <row r="978" spans="4:6" ht="15.75" customHeight="1">
      <c r="D978" s="34"/>
      <c r="E978" s="34"/>
      <c r="F978" s="34"/>
    </row>
    <row r="979" spans="4:6" ht="15.75" customHeight="1">
      <c r="D979" s="34"/>
      <c r="E979" s="34"/>
      <c r="F979" s="34"/>
    </row>
    <row r="980" spans="4:6" ht="15.75" customHeight="1">
      <c r="D980" s="34"/>
      <c r="E980" s="34"/>
      <c r="F980" s="34"/>
    </row>
    <row r="981" spans="4:6" ht="15.75" customHeight="1">
      <c r="D981" s="34"/>
      <c r="E981" s="34"/>
      <c r="F981" s="34"/>
    </row>
    <row r="982" spans="4:6" ht="15.75" customHeight="1">
      <c r="D982" s="34"/>
      <c r="E982" s="34"/>
      <c r="F982" s="34"/>
    </row>
    <row r="983" spans="4:6" ht="15.75" customHeight="1">
      <c r="D983" s="34"/>
      <c r="E983" s="34"/>
      <c r="F983" s="34"/>
    </row>
    <row r="984" spans="4:6" ht="15.75" customHeight="1">
      <c r="D984" s="34"/>
      <c r="E984" s="34"/>
      <c r="F984" s="34"/>
    </row>
    <row r="985" spans="4:6" ht="15.75" customHeight="1">
      <c r="D985" s="34"/>
      <c r="E985" s="34"/>
      <c r="F985" s="34"/>
    </row>
    <row r="986" spans="4:6" ht="15.75" customHeight="1">
      <c r="D986" s="34"/>
      <c r="E986" s="34"/>
      <c r="F986" s="34"/>
    </row>
    <row r="987" spans="4:6" ht="15.75" customHeight="1">
      <c r="D987" s="34"/>
      <c r="E987" s="34"/>
      <c r="F987" s="34"/>
    </row>
    <row r="988" spans="4:6" ht="15.75" customHeight="1">
      <c r="D988" s="34"/>
      <c r="E988" s="34"/>
      <c r="F988" s="34"/>
    </row>
    <row r="989" spans="4:6" ht="15.75" customHeight="1">
      <c r="D989" s="34"/>
      <c r="E989" s="34"/>
      <c r="F989" s="34"/>
    </row>
    <row r="990" spans="4:6" ht="15.75" customHeight="1">
      <c r="D990" s="34"/>
      <c r="E990" s="34"/>
      <c r="F990" s="34"/>
    </row>
    <row r="991" spans="4:6" ht="15.75" customHeight="1">
      <c r="D991" s="34"/>
      <c r="E991" s="34"/>
      <c r="F991" s="34"/>
    </row>
    <row r="992" spans="4:6" ht="15.75" customHeight="1">
      <c r="D992" s="34"/>
      <c r="E992" s="34"/>
      <c r="F992" s="34"/>
    </row>
    <row r="993" spans="4:6" ht="15.75" customHeight="1">
      <c r="D993" s="34"/>
      <c r="E993" s="34"/>
      <c r="F993" s="34"/>
    </row>
    <row r="994" spans="4:6" ht="15.75" customHeight="1">
      <c r="D994" s="34"/>
      <c r="E994" s="34"/>
      <c r="F994" s="34"/>
    </row>
    <row r="995" spans="4:6" ht="15.75" customHeight="1">
      <c r="D995" s="34"/>
      <c r="E995" s="34"/>
      <c r="F995" s="34"/>
    </row>
    <row r="996" spans="4:6" ht="15.75" customHeight="1">
      <c r="D996" s="34"/>
      <c r="E996" s="34"/>
      <c r="F996" s="34"/>
    </row>
    <row r="997" spans="4:6" ht="15.75" customHeight="1">
      <c r="D997" s="34"/>
      <c r="E997" s="34"/>
      <c r="F997" s="34"/>
    </row>
    <row r="998" spans="4:6" ht="15.75" customHeight="1">
      <c r="D998" s="34"/>
      <c r="E998" s="34"/>
      <c r="F998" s="34"/>
    </row>
    <row r="999" spans="4:6" ht="15.75" customHeight="1">
      <c r="D999" s="34"/>
      <c r="E999" s="34"/>
      <c r="F999" s="34"/>
    </row>
    <row r="1000" spans="4:6" ht="15.75" customHeight="1">
      <c r="D1000" s="34"/>
      <c r="E1000" s="34"/>
      <c r="F1000" s="34"/>
    </row>
  </sheetData>
  <mergeCells count="4">
    <mergeCell ref="B1:D1"/>
    <mergeCell ref="B2:D2"/>
    <mergeCell ref="B3:D3"/>
    <mergeCell ref="C4:F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A0A65-900C-43AF-8E59-75E622DC9FCC}">
  <dimension ref="A1:G1000"/>
  <sheetViews>
    <sheetView showGridLines="0" workbookViewId="0">
      <selection activeCell="C27" sqref="C27"/>
    </sheetView>
  </sheetViews>
  <sheetFormatPr baseColWidth="10" defaultColWidth="14.5" defaultRowHeight="15" customHeight="1"/>
  <cols>
    <col min="1" max="1" width="8.6640625" style="33" customWidth="1"/>
    <col min="2" max="2" width="17.33203125" style="33" customWidth="1"/>
    <col min="3" max="3" width="35.83203125" style="33" customWidth="1"/>
    <col min="4" max="4" width="30.5" style="33" customWidth="1"/>
    <col min="5" max="5" width="14.33203125" style="33" customWidth="1"/>
    <col min="6" max="6" width="16.5" style="33" customWidth="1"/>
    <col min="7" max="7" width="11.5" style="33" customWidth="1"/>
    <col min="8" max="26" width="8.6640625" style="33" customWidth="1"/>
    <col min="27" max="16384" width="14.5" style="33"/>
  </cols>
  <sheetData>
    <row r="1" spans="1:7" ht="19">
      <c r="A1" s="54" t="s">
        <v>139</v>
      </c>
    </row>
    <row r="3" spans="1:7">
      <c r="B3" s="55" t="s">
        <v>47</v>
      </c>
      <c r="C3" s="55" t="s">
        <v>48</v>
      </c>
      <c r="D3" s="55" t="s">
        <v>140</v>
      </c>
      <c r="E3" s="35"/>
      <c r="F3" s="34"/>
      <c r="G3" s="34"/>
    </row>
    <row r="4" spans="1:7">
      <c r="B4" s="56">
        <v>800001</v>
      </c>
      <c r="C4" s="57" t="s">
        <v>20</v>
      </c>
      <c r="D4" s="56" t="s">
        <v>33</v>
      </c>
      <c r="E4" s="48"/>
      <c r="F4" s="34"/>
    </row>
    <row r="5" spans="1:7">
      <c r="B5" s="56">
        <f t="shared" ref="B5:B11" si="0">+B4+1</f>
        <v>800002</v>
      </c>
      <c r="C5" s="57" t="s">
        <v>21</v>
      </c>
      <c r="D5" s="56" t="s">
        <v>34</v>
      </c>
      <c r="E5" s="48"/>
      <c r="F5" s="34"/>
      <c r="G5" s="34"/>
    </row>
    <row r="6" spans="1:7">
      <c r="B6" s="56">
        <f t="shared" si="0"/>
        <v>800003</v>
      </c>
      <c r="C6" s="57" t="s">
        <v>22</v>
      </c>
      <c r="D6" s="56" t="s">
        <v>34</v>
      </c>
      <c r="E6" s="48"/>
      <c r="F6" s="34"/>
    </row>
    <row r="7" spans="1:7">
      <c r="B7" s="56">
        <f t="shared" si="0"/>
        <v>800004</v>
      </c>
      <c r="C7" s="57" t="s">
        <v>23</v>
      </c>
      <c r="D7" s="56" t="s">
        <v>34</v>
      </c>
      <c r="E7" s="48"/>
      <c r="F7" s="34"/>
    </row>
    <row r="8" spans="1:7">
      <c r="B8" s="56">
        <f t="shared" si="0"/>
        <v>800005</v>
      </c>
      <c r="C8" s="57" t="s">
        <v>24</v>
      </c>
      <c r="D8" s="56" t="s">
        <v>35</v>
      </c>
      <c r="E8" s="48"/>
      <c r="F8" s="34"/>
    </row>
    <row r="9" spans="1:7">
      <c r="B9" s="56">
        <f t="shared" si="0"/>
        <v>800006</v>
      </c>
      <c r="C9" s="57" t="s">
        <v>25</v>
      </c>
      <c r="D9" s="56" t="s">
        <v>36</v>
      </c>
      <c r="E9" s="48"/>
      <c r="F9" s="34"/>
      <c r="G9" s="34"/>
    </row>
    <row r="10" spans="1:7">
      <c r="B10" s="56">
        <f t="shared" si="0"/>
        <v>800007</v>
      </c>
      <c r="C10" s="57" t="s">
        <v>26</v>
      </c>
      <c r="D10" s="56" t="s">
        <v>36</v>
      </c>
      <c r="E10" s="48"/>
      <c r="F10" s="34"/>
    </row>
    <row r="11" spans="1:7">
      <c r="B11" s="56">
        <f t="shared" si="0"/>
        <v>800008</v>
      </c>
      <c r="C11" s="57" t="s">
        <v>27</v>
      </c>
      <c r="D11" s="56" t="s">
        <v>37</v>
      </c>
      <c r="E11" s="48"/>
      <c r="F11" s="34"/>
    </row>
    <row r="14" spans="1:7" ht="15" customHeight="1">
      <c r="B14" s="55" t="s">
        <v>47</v>
      </c>
      <c r="C14" s="55" t="s">
        <v>140</v>
      </c>
      <c r="D14" s="55" t="s">
        <v>48</v>
      </c>
    </row>
    <row r="15" spans="1:7" ht="15" customHeight="1">
      <c r="B15" s="56">
        <v>800001</v>
      </c>
      <c r="C15" s="56" t="s">
        <v>33</v>
      </c>
      <c r="D15" s="57" t="s">
        <v>20</v>
      </c>
    </row>
    <row r="16" spans="1:7" ht="15" customHeight="1">
      <c r="B16" s="56">
        <f t="shared" ref="B16:B22" si="1">+B15+1</f>
        <v>800002</v>
      </c>
      <c r="C16" s="56" t="s">
        <v>34</v>
      </c>
      <c r="D16" s="57" t="s">
        <v>21</v>
      </c>
    </row>
    <row r="17" spans="2:4" ht="15" customHeight="1">
      <c r="B17" s="56">
        <f t="shared" si="1"/>
        <v>800003</v>
      </c>
      <c r="C17" s="56" t="s">
        <v>34</v>
      </c>
      <c r="D17" s="57" t="s">
        <v>22</v>
      </c>
    </row>
    <row r="18" spans="2:4" ht="15" customHeight="1">
      <c r="B18" s="56">
        <f t="shared" si="1"/>
        <v>800004</v>
      </c>
      <c r="C18" s="56" t="s">
        <v>34</v>
      </c>
      <c r="D18" s="57" t="s">
        <v>23</v>
      </c>
    </row>
    <row r="19" spans="2:4" ht="15" customHeight="1">
      <c r="B19" s="56">
        <f t="shared" si="1"/>
        <v>800005</v>
      </c>
      <c r="C19" s="56" t="s">
        <v>35</v>
      </c>
      <c r="D19" s="57" t="s">
        <v>24</v>
      </c>
    </row>
    <row r="20" spans="2:4" ht="15" customHeight="1">
      <c r="B20" s="56">
        <f t="shared" si="1"/>
        <v>800006</v>
      </c>
      <c r="C20" s="56" t="s">
        <v>36</v>
      </c>
      <c r="D20" s="57" t="s">
        <v>25</v>
      </c>
    </row>
    <row r="21" spans="2:4" ht="15.75" customHeight="1">
      <c r="B21" s="56">
        <f t="shared" si="1"/>
        <v>800007</v>
      </c>
      <c r="C21" s="56" t="s">
        <v>36</v>
      </c>
      <c r="D21" s="57" t="s">
        <v>26</v>
      </c>
    </row>
    <row r="22" spans="2:4" ht="15.75" customHeight="1">
      <c r="B22" s="56">
        <f t="shared" si="1"/>
        <v>800008</v>
      </c>
      <c r="C22" s="56" t="s">
        <v>37</v>
      </c>
      <c r="D22" s="57" t="s">
        <v>27</v>
      </c>
    </row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B1A9-9B69-43F7-A060-AFA8D6DB1A8C}">
  <dimension ref="A1:E9"/>
  <sheetViews>
    <sheetView showGridLines="0" zoomScale="130" zoomScaleNormal="130" workbookViewId="0">
      <selection activeCell="B20" sqref="B20"/>
    </sheetView>
  </sheetViews>
  <sheetFormatPr baseColWidth="10" defaultColWidth="8.83203125" defaultRowHeight="15"/>
  <cols>
    <col min="1" max="1" width="4.5" customWidth="1"/>
    <col min="2" max="2" width="29.83203125" customWidth="1"/>
    <col min="3" max="4" width="17.6640625" customWidth="1"/>
    <col min="5" max="5" width="11.1640625" customWidth="1"/>
  </cols>
  <sheetData>
    <row r="1" spans="1:5" ht="24">
      <c r="A1" s="3" t="s">
        <v>141</v>
      </c>
    </row>
    <row r="2" spans="1:5">
      <c r="A2" t="s">
        <v>142</v>
      </c>
    </row>
    <row r="4" spans="1:5" ht="31.5" customHeight="1">
      <c r="B4" s="1" t="s">
        <v>48</v>
      </c>
      <c r="C4" s="1" t="s">
        <v>17</v>
      </c>
      <c r="D4" s="1" t="s">
        <v>143</v>
      </c>
      <c r="E4" s="1" t="s">
        <v>144</v>
      </c>
    </row>
    <row r="5" spans="1:5">
      <c r="B5" s="2" t="s">
        <v>33</v>
      </c>
      <c r="C5" s="2"/>
      <c r="D5" s="2"/>
      <c r="E5" s="2"/>
    </row>
    <row r="6" spans="1:5">
      <c r="B6" s="2" t="s">
        <v>34</v>
      </c>
      <c r="C6" s="2"/>
      <c r="D6" s="2"/>
      <c r="E6" s="2"/>
    </row>
    <row r="7" spans="1:5">
      <c r="B7" s="2" t="s">
        <v>35</v>
      </c>
      <c r="C7" s="2"/>
      <c r="D7" s="2"/>
      <c r="E7" s="2"/>
    </row>
    <row r="8" spans="1:5">
      <c r="B8" s="2" t="s">
        <v>36</v>
      </c>
      <c r="C8" s="2"/>
      <c r="D8" s="2"/>
      <c r="E8" s="2"/>
    </row>
    <row r="9" spans="1:5">
      <c r="B9" s="2" t="s">
        <v>37</v>
      </c>
      <c r="C9" s="2"/>
      <c r="D9" s="2"/>
      <c r="E9" s="2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F2E1-D8D1-48C2-B301-322BC5FFBBA3}">
  <dimension ref="A1:I39"/>
  <sheetViews>
    <sheetView tabSelected="1" zoomScale="81" workbookViewId="0">
      <selection activeCell="B4" sqref="B4"/>
    </sheetView>
  </sheetViews>
  <sheetFormatPr baseColWidth="10" defaultColWidth="8.83203125" defaultRowHeight="15"/>
  <cols>
    <col min="1" max="1" width="31.6640625" customWidth="1"/>
    <col min="2" max="2" width="35.83203125" bestFit="1" customWidth="1"/>
    <col min="3" max="3" width="35.83203125" hidden="1" customWidth="1"/>
    <col min="4" max="9" width="26.6640625" customWidth="1"/>
  </cols>
  <sheetData>
    <row r="1" spans="1:9" ht="32" thickBot="1">
      <c r="A1" s="4" t="s">
        <v>0</v>
      </c>
      <c r="B1" s="5"/>
      <c r="C1" s="5"/>
      <c r="D1" s="5"/>
      <c r="E1" s="5"/>
      <c r="F1" s="6"/>
      <c r="G1" s="6"/>
      <c r="H1" s="6"/>
      <c r="I1" s="7" t="s">
        <v>1</v>
      </c>
    </row>
    <row r="2" spans="1:9">
      <c r="A2" s="8" t="s">
        <v>2</v>
      </c>
      <c r="B2" s="9"/>
      <c r="C2" s="9"/>
      <c r="D2" s="9"/>
      <c r="E2" s="9"/>
      <c r="F2" s="10"/>
      <c r="G2" s="10"/>
      <c r="H2" s="10"/>
      <c r="I2" s="11" t="s">
        <v>3</v>
      </c>
    </row>
    <row r="3" spans="1:9" ht="16" thickBot="1">
      <c r="A3" s="27" t="s">
        <v>149</v>
      </c>
      <c r="B3" s="12"/>
      <c r="C3" s="12"/>
      <c r="D3" s="12"/>
      <c r="E3" s="12"/>
      <c r="F3" s="13"/>
      <c r="G3" s="13"/>
      <c r="H3" s="13"/>
      <c r="I3" s="59" t="s">
        <v>4</v>
      </c>
    </row>
    <row r="4" spans="1:9">
      <c r="A4" s="14" t="s">
        <v>5</v>
      </c>
      <c r="B4" s="15"/>
      <c r="C4" s="15"/>
      <c r="D4" s="15"/>
      <c r="E4" s="16" t="s">
        <v>6</v>
      </c>
      <c r="F4" s="15"/>
      <c r="G4" s="15"/>
      <c r="H4" s="15"/>
      <c r="I4" s="17" t="s">
        <v>7</v>
      </c>
    </row>
    <row r="5" spans="1:9" ht="16" thickBot="1">
      <c r="A5" s="26" t="s">
        <v>148</v>
      </c>
      <c r="B5" s="18"/>
      <c r="C5" s="18"/>
      <c r="D5" s="18"/>
      <c r="E5" s="25">
        <v>46255</v>
      </c>
      <c r="F5" s="12"/>
      <c r="G5" s="12"/>
      <c r="H5" s="12"/>
      <c r="I5" s="60" t="s">
        <v>8</v>
      </c>
    </row>
    <row r="7" spans="1:9">
      <c r="A7" s="58" t="s">
        <v>9</v>
      </c>
    </row>
    <row r="9" spans="1:9">
      <c r="A9" s="21" t="s">
        <v>10</v>
      </c>
    </row>
    <row r="10" spans="1:9">
      <c r="A10" s="21"/>
    </row>
    <row r="11" spans="1:9">
      <c r="A11" t="s">
        <v>145</v>
      </c>
    </row>
    <row r="12" spans="1:9">
      <c r="E12" s="23" t="s">
        <v>11</v>
      </c>
      <c r="F12" s="23" t="s">
        <v>12</v>
      </c>
    </row>
    <row r="13" spans="1:9">
      <c r="A13" s="20" t="s">
        <v>13</v>
      </c>
      <c r="B13" s="20" t="s">
        <v>14</v>
      </c>
      <c r="C13" s="20"/>
      <c r="D13" s="20" t="s">
        <v>15</v>
      </c>
      <c r="E13" s="20" t="s">
        <v>16</v>
      </c>
      <c r="F13" s="20" t="s">
        <v>17</v>
      </c>
      <c r="G13" s="20" t="s">
        <v>18</v>
      </c>
      <c r="H13" s="20" t="s">
        <v>19</v>
      </c>
      <c r="I13" s="61"/>
    </row>
    <row r="14" spans="1:9">
      <c r="A14">
        <v>800001</v>
      </c>
      <c r="B14" t="s">
        <v>20</v>
      </c>
      <c r="C14" t="str">
        <f>VLOOKUP('Leadsheet Template'!B14,'Revenue COA To Lead Codes'!C4:D11,2,FALSE)</f>
        <v>Domestic DTC Revenue</v>
      </c>
      <c r="D14" s="62">
        <f>VLOOKUP(B14,'Year End - Trial Balance'!B6:G94,6,FALSE)*-1</f>
        <v>23043496.000000004</v>
      </c>
      <c r="E14" s="62">
        <f>VLOOKUP(B14,'Year End - Trial Balance'!B6:G94,6,FALSE)*-1</f>
        <v>23043496.000000004</v>
      </c>
      <c r="F14" s="30">
        <f>VLOOKUP(B14,'Prior Year - Trial Balance'!B6:G94,6,FALSE)*-1</f>
        <v>20574550</v>
      </c>
      <c r="G14" s="31">
        <f>(E14-F14)/F14</f>
        <v>0.12000000000000018</v>
      </c>
      <c r="H14" s="30">
        <f>E14-F14</f>
        <v>2468946.0000000037</v>
      </c>
    </row>
    <row r="15" spans="1:9">
      <c r="A15">
        <v>800002</v>
      </c>
      <c r="B15" t="s">
        <v>21</v>
      </c>
      <c r="C15" t="str">
        <f>VLOOKUP('Leadsheet Template'!B15,'Revenue COA To Lead Codes'!C5:D12,2,FALSE)</f>
        <v>Domestic Franchise Revenue</v>
      </c>
      <c r="D15" s="62">
        <f>VLOOKUP(B15,'Year End - Trial Balance'!B7:G95,6,FALSE)*-1</f>
        <v>2229331.1488000001</v>
      </c>
      <c r="E15" s="62">
        <f>VLOOKUP(B15,'Year End - Trial Balance'!B7:G95,6,FALSE)*-1</f>
        <v>2229331.1488000001</v>
      </c>
      <c r="F15" s="30">
        <f>VLOOKUP(B15,'Prior Year - Trial Balance'!B7:G95,6,FALSE)*-1</f>
        <v>1990474.24</v>
      </c>
      <c r="G15" s="31">
        <f t="shared" ref="G15:G20" si="0">(E15-F15)/F15</f>
        <v>0.12000000000000005</v>
      </c>
      <c r="H15" s="30">
        <f t="shared" ref="H15:H21" si="1">E15-F15</f>
        <v>238856.90880000009</v>
      </c>
    </row>
    <row r="16" spans="1:9">
      <c r="A16">
        <v>800003</v>
      </c>
      <c r="B16" t="s">
        <v>22</v>
      </c>
      <c r="C16" t="str">
        <f>VLOOKUP('Leadsheet Template'!B16,'Revenue COA To Lead Codes'!C6:D13,2,FALSE)</f>
        <v>Domestic Franchise Revenue</v>
      </c>
      <c r="D16" s="62">
        <f>VLOOKUP(B16,'Year End - Trial Balance'!B8:G96,6,FALSE)*-1</f>
        <v>5573327.8720000004</v>
      </c>
      <c r="E16" s="62">
        <f>VLOOKUP(B16,'Year End - Trial Balance'!B8:G96,6,FALSE)*-1</f>
        <v>5573327.8720000004</v>
      </c>
      <c r="F16" s="30">
        <f>VLOOKUP(B16,'Prior Year - Trial Balance'!B8:G96,6,FALSE)*-1</f>
        <v>4976185.5999999996</v>
      </c>
      <c r="G16" s="31">
        <f t="shared" si="0"/>
        <v>0.12000000000000018</v>
      </c>
      <c r="H16" s="30">
        <f t="shared" si="1"/>
        <v>597142.27200000081</v>
      </c>
    </row>
    <row r="17" spans="1:8">
      <c r="A17">
        <v>800004</v>
      </c>
      <c r="B17" t="s">
        <v>23</v>
      </c>
      <c r="C17" t="str">
        <f>VLOOKUP('Leadsheet Template'!B17,'Revenue COA To Lead Codes'!C7:D14,2,FALSE)</f>
        <v>Domestic Franchise Revenue</v>
      </c>
      <c r="D17" s="62">
        <f>VLOOKUP(B17,'Year End - Trial Balance'!B9:G97,6,FALSE)*-1</f>
        <v>2340797.7062400002</v>
      </c>
      <c r="E17" s="62">
        <f>VLOOKUP(B17,'Year End - Trial Balance'!B9:G97,6,FALSE)*-1</f>
        <v>2340797.7062400002</v>
      </c>
      <c r="F17" s="30">
        <f>VLOOKUP(B17,'Prior Year - Trial Balance'!B9:G97,6,FALSE)*-1</f>
        <v>2089997.9519999998</v>
      </c>
      <c r="G17" s="31">
        <f t="shared" si="0"/>
        <v>0.12000000000000019</v>
      </c>
      <c r="H17" s="30">
        <f t="shared" si="1"/>
        <v>250799.75424000039</v>
      </c>
    </row>
    <row r="18" spans="1:8">
      <c r="A18">
        <v>800005</v>
      </c>
      <c r="B18" t="s">
        <v>24</v>
      </c>
      <c r="C18" t="str">
        <f>VLOOKUP('Leadsheet Template'!B18,'Revenue COA To Lead Codes'!C8:D15,2,FALSE)</f>
        <v>International DTC Revenue</v>
      </c>
      <c r="D18" s="62">
        <f>VLOOKUP(B18,'Year End - Trial Balance'!B10:G98,6,FALSE)*-1</f>
        <v>1003199.0192000001</v>
      </c>
      <c r="E18" s="62">
        <f>VLOOKUP(B18,'Year End - Trial Balance'!B10:G98,6,FALSE)*-1</f>
        <v>1003199.0192000001</v>
      </c>
      <c r="F18" s="30">
        <f>VLOOKUP(B18,'Prior Year - Trial Balance'!B10:G98,6,FALSE)*-1</f>
        <v>895713.41</v>
      </c>
      <c r="G18" s="31">
        <f t="shared" si="0"/>
        <v>0.12000000000000006</v>
      </c>
      <c r="H18" s="30">
        <f t="shared" si="1"/>
        <v>107485.60920000006</v>
      </c>
    </row>
    <row r="19" spans="1:8">
      <c r="A19">
        <v>800006</v>
      </c>
      <c r="B19" t="s">
        <v>25</v>
      </c>
      <c r="C19" t="str">
        <f>VLOOKUP('Leadsheet Template'!B19,'Revenue COA To Lead Codes'!C9:D16,2,FALSE)</f>
        <v>International Franchise Revenue</v>
      </c>
      <c r="D19" s="62">
        <f>VLOOKUP(B19,'Year End - Trial Balance'!B11:G99,6,FALSE)*-1</f>
        <v>2503380.8800000004</v>
      </c>
      <c r="E19" s="62">
        <f>VLOOKUP(B19,'Year End - Trial Balance'!B11:G99,6,FALSE)*-1</f>
        <v>2503380.8800000004</v>
      </c>
      <c r="F19" s="30">
        <f>VLOOKUP(B19,'Prior Year - Trial Balance'!B11:G99,6,FALSE)*-1</f>
        <v>2235161.5</v>
      </c>
      <c r="G19" s="31">
        <f t="shared" si="0"/>
        <v>0.12000000000000016</v>
      </c>
      <c r="H19" s="30">
        <f t="shared" si="1"/>
        <v>268219.38000000035</v>
      </c>
    </row>
    <row r="20" spans="1:8">
      <c r="A20">
        <v>800007</v>
      </c>
      <c r="B20" t="s">
        <v>26</v>
      </c>
      <c r="C20" t="str">
        <f>VLOOKUP('Leadsheet Template'!B20,'Revenue COA To Lead Codes'!C10:D17,2,FALSE)</f>
        <v>International Franchise Revenue</v>
      </c>
      <c r="D20" s="62">
        <f>VLOOKUP(B20,'Year End - Trial Balance'!B12:G100,6,FALSE)*-1</f>
        <v>2071063.9712000003</v>
      </c>
      <c r="E20" s="62">
        <f>VLOOKUP(B20,'Year End - Trial Balance'!B12:G100,6,FALSE)*-1</f>
        <v>2071063.9712000003</v>
      </c>
      <c r="F20" s="30">
        <f>VLOOKUP(B20,'Prior Year - Trial Balance'!B12:G100,6,FALSE)*-1</f>
        <v>1849164.26</v>
      </c>
      <c r="G20" s="31">
        <f t="shared" si="0"/>
        <v>0.12000000000000013</v>
      </c>
      <c r="H20" s="30">
        <f t="shared" si="1"/>
        <v>221899.71120000025</v>
      </c>
    </row>
    <row r="21" spans="1:8">
      <c r="A21" s="19">
        <v>800008</v>
      </c>
      <c r="B21" s="19" t="s">
        <v>27</v>
      </c>
      <c r="C21" t="str">
        <f>VLOOKUP('Leadsheet Template'!B21,'Revenue COA To Lead Codes'!C11:D18,2,FALSE)</f>
        <v>Other Income</v>
      </c>
      <c r="D21" s="62">
        <f>VLOOKUP(B21,'Year End - Trial Balance'!B13:G101,6,FALSE)*-1</f>
        <v>3402096.4</v>
      </c>
      <c r="E21" s="62">
        <f>VLOOKUP(B21,'Year End - Trial Balance'!B13:G101,6,FALSE)*-1</f>
        <v>3402096.4</v>
      </c>
      <c r="F21" s="30">
        <f>VLOOKUP(B21,'Prior Year - Trial Balance'!B13:G101,6,FALSE)*-1</f>
        <v>1652109.02</v>
      </c>
      <c r="G21" s="31">
        <f>(E21-F21)/F21</f>
        <v>1.0592444922309061</v>
      </c>
      <c r="H21" s="30">
        <f t="shared" si="1"/>
        <v>1749987.38</v>
      </c>
    </row>
    <row r="22" spans="1:8">
      <c r="B22" s="21" t="s">
        <v>28</v>
      </c>
      <c r="C22" s="21"/>
      <c r="D22" s="21"/>
      <c r="E22" s="28">
        <f>SUM(E14:E21)</f>
        <v>42166692.997440003</v>
      </c>
      <c r="F22" s="28">
        <f>SUM(F14:F21)</f>
        <v>36263355.982000001</v>
      </c>
      <c r="H22" s="63">
        <f>E22-F22</f>
        <v>5903337.0154400021</v>
      </c>
    </row>
    <row r="23" spans="1:8">
      <c r="E23" s="23" t="s">
        <v>29</v>
      </c>
      <c r="F23" s="23" t="s">
        <v>29</v>
      </c>
    </row>
    <row r="24" spans="1:8">
      <c r="A24" t="s">
        <v>146</v>
      </c>
    </row>
    <row r="25" spans="1:8">
      <c r="B25" s="23" t="s">
        <v>30</v>
      </c>
      <c r="C25" s="23"/>
      <c r="D25" s="23" t="s">
        <v>12</v>
      </c>
    </row>
    <row r="26" spans="1:8">
      <c r="A26" s="21" t="s">
        <v>31</v>
      </c>
      <c r="B26" s="21" t="s">
        <v>32</v>
      </c>
      <c r="C26" s="21"/>
      <c r="D26" s="21" t="s">
        <v>17</v>
      </c>
    </row>
    <row r="27" spans="1:8">
      <c r="A27" t="s">
        <v>33</v>
      </c>
      <c r="B27" s="24">
        <f>SUMIF($C$14:C21,$A27,$E$14:$E$21)</f>
        <v>23043496.000000004</v>
      </c>
      <c r="C27" s="24"/>
      <c r="D27" s="24">
        <f>SUMIF($C$14:C21,$A27,$F$14:$F$21)</f>
        <v>20574550</v>
      </c>
    </row>
    <row r="28" spans="1:8">
      <c r="A28" t="s">
        <v>34</v>
      </c>
      <c r="B28" s="24">
        <f ca="1">SUMIF($C$14:C22,$A28,$E$14:$E$21)</f>
        <v>10143456.72704</v>
      </c>
      <c r="C28" s="24"/>
      <c r="D28" s="24">
        <f ca="1">SUMIF($C$14:C22,$A28,$F$14:$F$21)</f>
        <v>9056657.7919999994</v>
      </c>
    </row>
    <row r="29" spans="1:8">
      <c r="A29" t="s">
        <v>35</v>
      </c>
      <c r="B29" s="24">
        <f ca="1">SUMIF($C$14:C23,$A29,$E$14:$E$21)</f>
        <v>1003199.0192000001</v>
      </c>
      <c r="C29" s="24"/>
      <c r="D29" s="24">
        <f ca="1">SUMIF($C$14:C23,$A29,$F$14:$F$21)</f>
        <v>895713.41</v>
      </c>
    </row>
    <row r="30" spans="1:8">
      <c r="A30" t="s">
        <v>36</v>
      </c>
      <c r="B30" s="24">
        <f ca="1">SUMIF($C$14:C24,$A30,$E$14:$E$21)</f>
        <v>4574444.8512000004</v>
      </c>
      <c r="C30" s="24"/>
      <c r="D30" s="24">
        <f ca="1">SUMIF($C$14:C24,$A30,$F$14:$F$21)</f>
        <v>4084325.76</v>
      </c>
    </row>
    <row r="31" spans="1:8">
      <c r="A31" t="s">
        <v>37</v>
      </c>
      <c r="B31" s="24">
        <f ca="1">SUMIF($C$14:C25,$A31,$E$14:$E$21)</f>
        <v>3402096.4</v>
      </c>
      <c r="C31" s="24"/>
      <c r="D31" s="24">
        <f ca="1">SUMIF($C$14:C25,$A31,$F$14:$F$21)</f>
        <v>1652109.02</v>
      </c>
    </row>
    <row r="32" spans="1:8">
      <c r="A32" s="21" t="s">
        <v>28</v>
      </c>
      <c r="B32" s="28">
        <f ca="1">SUM(B27:B31)</f>
        <v>42166692.997440003</v>
      </c>
      <c r="C32" s="28"/>
      <c r="D32" s="28">
        <f ca="1">SUM(D27:D31)</f>
        <v>36263355.982000001</v>
      </c>
    </row>
    <row r="33" spans="1:4">
      <c r="B33" s="23" t="s">
        <v>29</v>
      </c>
      <c r="C33" s="23"/>
      <c r="D33" s="23" t="s">
        <v>29</v>
      </c>
    </row>
    <row r="34" spans="1:4">
      <c r="A34" s="22" t="s">
        <v>38</v>
      </c>
    </row>
    <row r="35" spans="1:4">
      <c r="A35" s="29" t="s">
        <v>39</v>
      </c>
    </row>
    <row r="36" spans="1:4">
      <c r="A36" s="29" t="s">
        <v>40</v>
      </c>
    </row>
    <row r="37" spans="1:4">
      <c r="A37" s="29" t="s">
        <v>147</v>
      </c>
    </row>
    <row r="38" spans="1:4">
      <c r="A38" s="29" t="s">
        <v>41</v>
      </c>
    </row>
    <row r="39" spans="1:4">
      <c r="A39" s="29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039FAD9D47B4CA91DE9B5CEF2E0C8" ma:contentTypeVersion="4" ma:contentTypeDescription="Create a new document." ma:contentTypeScope="" ma:versionID="731e97e23efd4707fc8212afb32d57c1">
  <xsd:schema xmlns:xsd="http://www.w3.org/2001/XMLSchema" xmlns:xs="http://www.w3.org/2001/XMLSchema" xmlns:p="http://schemas.microsoft.com/office/2006/metadata/properties" xmlns:ns2="c5782fb6-a305-4eec-a19c-087c8e43b4a9" targetNamespace="http://schemas.microsoft.com/office/2006/metadata/properties" ma:root="true" ma:fieldsID="7f7fa0544905de7b716bc8b9a36c2d29" ns2:_="">
    <xsd:import namespace="c5782fb6-a305-4eec-a19c-087c8e43b4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782fb6-a305-4eec-a19c-087c8e43b4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51B971-508A-4515-BA01-2CE16FF015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F71365-2037-4813-810C-80785106DBC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c5782fb6-a305-4eec-a19c-087c8e43b4a9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A7623E-2858-4B6A-8D25-10CCFB379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782fb6-a305-4eec-a19c-087c8e43b4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Year End - Trial Balance</vt:lpstr>
      <vt:lpstr>Prior Year - Trial Balance</vt:lpstr>
      <vt:lpstr>Revenue COA To Lead Codes</vt:lpstr>
      <vt:lpstr>Revenue Leasheet</vt:lpstr>
      <vt:lpstr>Leadsheet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tanya</dc:creator>
  <cp:keywords/>
  <dc:description/>
  <cp:lastModifiedBy>Veselin Pavlov</cp:lastModifiedBy>
  <cp:revision/>
  <dcterms:created xsi:type="dcterms:W3CDTF">2022-04-13T20:18:12Z</dcterms:created>
  <dcterms:modified xsi:type="dcterms:W3CDTF">2026-09-10T12:58:55Z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0x010100B01039FAD9D47B4CA91DE9B5CEF2E0C8</vt:lpwstr>
  </property>
</Properties>
</file>