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redhulk9000/Desktop/Unilever/ING /"/>
    </mc:Choice>
  </mc:AlternateContent>
  <xr:revisionPtr revIDLastSave="0" documentId="13_ncr:1_{5BB533FA-7B24-EA46-BB17-0BE33D1166EC}" xr6:coauthVersionLast="47" xr6:coauthVersionMax="47" xr10:uidLastSave="{00000000-0000-0000-0000-000000000000}"/>
  <bookViews>
    <workbookView xWindow="120" yWindow="1500" windowWidth="30680" windowHeight="17440" activeTab="1" xr2:uid="{20A4F0FD-1CBF-B841-9675-A10C7CE14E48}"/>
  </bookViews>
  <sheets>
    <sheet name="Column &amp; Rule Description" sheetId="2" r:id="rId1"/>
    <sheet name="Network &amp; Anomaly Detection" sheetId="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  <c r="F16" i="1"/>
  <c r="F17" i="1"/>
  <c r="F18" i="1"/>
  <c r="F19" i="1"/>
  <c r="F20" i="1"/>
  <c r="F21" i="1"/>
  <c r="F22" i="1"/>
  <c r="F23" i="1"/>
  <c r="F24" i="1"/>
  <c r="F25" i="1"/>
  <c r="F26" i="1"/>
  <c r="F27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H15" i="1"/>
  <c r="J15" i="1" s="1"/>
  <c r="H16" i="1"/>
  <c r="H17" i="1"/>
  <c r="H18" i="1"/>
  <c r="H19" i="1"/>
  <c r="H20" i="1"/>
  <c r="H21" i="1"/>
  <c r="H22" i="1"/>
  <c r="H23" i="1"/>
  <c r="H24" i="1"/>
  <c r="H25" i="1"/>
  <c r="H26" i="1"/>
  <c r="H27" i="1"/>
  <c r="I15" i="1"/>
  <c r="I16" i="1"/>
  <c r="I17" i="1"/>
  <c r="I18" i="1"/>
  <c r="I19" i="1"/>
  <c r="I20" i="1"/>
  <c r="J20" i="1" s="1"/>
  <c r="I21" i="1"/>
  <c r="I22" i="1"/>
  <c r="I23" i="1"/>
  <c r="I24" i="1"/>
  <c r="I25" i="1"/>
  <c r="I26" i="1"/>
  <c r="I27" i="1"/>
  <c r="I6" i="1"/>
  <c r="I7" i="1"/>
  <c r="I8" i="1"/>
  <c r="I9" i="1"/>
  <c r="I10" i="1"/>
  <c r="I11" i="1"/>
  <c r="I12" i="1"/>
  <c r="I13" i="1"/>
  <c r="I14" i="1"/>
  <c r="H7" i="1"/>
  <c r="H8" i="1"/>
  <c r="H9" i="1"/>
  <c r="H10" i="1"/>
  <c r="H11" i="1"/>
  <c r="H12" i="1"/>
  <c r="H13" i="1"/>
  <c r="H14" i="1"/>
  <c r="H6" i="1"/>
  <c r="G7" i="1"/>
  <c r="G8" i="1"/>
  <c r="G9" i="1"/>
  <c r="G10" i="1"/>
  <c r="G11" i="1"/>
  <c r="G12" i="1"/>
  <c r="G13" i="1"/>
  <c r="G14" i="1"/>
  <c r="G6" i="1"/>
  <c r="F7" i="1"/>
  <c r="F8" i="1"/>
  <c r="F9" i="1"/>
  <c r="F10" i="1"/>
  <c r="F11" i="1"/>
  <c r="F12" i="1"/>
  <c r="F13" i="1"/>
  <c r="F14" i="1"/>
  <c r="F6" i="1"/>
  <c r="J16" i="1" l="1"/>
  <c r="J23" i="1"/>
  <c r="J21" i="1"/>
  <c r="J27" i="1"/>
  <c r="J26" i="1"/>
  <c r="J18" i="1"/>
  <c r="J19" i="1"/>
  <c r="J25" i="1"/>
  <c r="J17" i="1"/>
  <c r="J24" i="1"/>
  <c r="J22" i="1"/>
  <c r="J9" i="1"/>
  <c r="J7" i="1"/>
  <c r="J13" i="1"/>
  <c r="J6" i="1"/>
  <c r="J14" i="1"/>
  <c r="J11" i="1"/>
  <c r="J10" i="1"/>
  <c r="J8" i="1"/>
  <c r="J12" i="1"/>
</calcChain>
</file>

<file path=xl/sharedStrings.xml><?xml version="1.0" encoding="utf-8"?>
<sst xmlns="http://schemas.openxmlformats.org/spreadsheetml/2006/main" count="118" uniqueCount="69">
  <si>
    <t>Date</t>
  </si>
  <si>
    <t>From_Account</t>
  </si>
  <si>
    <t>Amount (€)</t>
  </si>
  <si>
    <t>Country</t>
  </si>
  <si>
    <t>A001</t>
  </si>
  <si>
    <t>A004</t>
  </si>
  <si>
    <t>NL</t>
  </si>
  <si>
    <t>A002</t>
  </si>
  <si>
    <t>A003</t>
  </si>
  <si>
    <t>DE</t>
  </si>
  <si>
    <t>A005</t>
  </si>
  <si>
    <t>A006</t>
  </si>
  <si>
    <t>TR</t>
  </si>
  <si>
    <t>FR</t>
  </si>
  <si>
    <t>From</t>
  </si>
  <si>
    <t>To</t>
  </si>
  <si>
    <t>Amount</t>
  </si>
  <si>
    <t>Tx Count_Day</t>
  </si>
  <si>
    <t>Circular Flag</t>
  </si>
  <si>
    <t>High Risk Country</t>
  </si>
  <si>
    <t>Alert</t>
  </si>
  <si>
    <t>Column &amp; Rule Description (Transaction Monitoring Sheet)</t>
  </si>
  <si>
    <t>Column</t>
  </si>
  <si>
    <t>Description</t>
  </si>
  <si>
    <t>Date on which the transaction was executed</t>
  </si>
  <si>
    <t>Account initiating the transaction</t>
  </si>
  <si>
    <t>Account receiving the transaction</t>
  </si>
  <si>
    <t>Monetary value of the transaction</t>
  </si>
  <si>
    <t>Destination country of the transaction</t>
  </si>
  <si>
    <t>Number of transactions sent by the same account on the same day (frequency check)</t>
  </si>
  <si>
    <t>Total outgoing transaction amount per account (volume check)</t>
  </si>
  <si>
    <t>Indicates whether a transaction occurs in both directions between two accounts (network pattern)</t>
  </si>
  <si>
    <t>Flags transactions involving predefined high-risk countries</t>
  </si>
  <si>
    <t>Final rule-based alert outcome based on predefined thresholds</t>
  </si>
  <si>
    <t>To Account</t>
  </si>
  <si>
    <t>Tx Count Day</t>
  </si>
  <si>
    <t>Total Out Amount</t>
  </si>
  <si>
    <t>Transaction Monitoring – Network &amp; Anomaly Detection</t>
  </si>
  <si>
    <t>Made by:</t>
  </si>
  <si>
    <t>Veselin Pavlov</t>
  </si>
  <si>
    <t>High transaction frequency on same day and circular transaction pattern detected</t>
  </si>
  <si>
    <t>Repeated transactions between same accounts on same day indicating structuring behaviour</t>
  </si>
  <si>
    <t>Multiple same-day transactions and circular flow between accounts</t>
  </si>
  <si>
    <t>Reverse transaction completing a circular money flow</t>
  </si>
  <si>
    <t>High-value transaction involving a high-risk country and circular transfer pattern</t>
  </si>
  <si>
    <t>Reverse high-value transaction in high-risk country indicating potential layering</t>
  </si>
  <si>
    <t>Reason of FLAG</t>
  </si>
  <si>
    <t>Date:</t>
  </si>
  <si>
    <t>A009</t>
  </si>
  <si>
    <t>A010</t>
  </si>
  <si>
    <t>A011</t>
  </si>
  <si>
    <t>A012</t>
  </si>
  <si>
    <t>A013</t>
  </si>
  <si>
    <t>A014</t>
  </si>
  <si>
    <t>A015</t>
  </si>
  <si>
    <t>A007</t>
  </si>
  <si>
    <t>A008</t>
  </si>
  <si>
    <t>A016</t>
  </si>
  <si>
    <t>A017</t>
  </si>
  <si>
    <t>BE</t>
  </si>
  <si>
    <t>A018</t>
  </si>
  <si>
    <t>A019</t>
  </si>
  <si>
    <t>A020</t>
  </si>
  <si>
    <t>A021</t>
  </si>
  <si>
    <t>Circular transaction pattern between same accounts</t>
  </si>
  <si>
    <t>Repeated circular transfers indicating continued circular money flow</t>
  </si>
  <si>
    <t>Reverse transaction reinforcing circular flow pattern</t>
  </si>
  <si>
    <t>High-value transaction involving high-risk country with circular transfer behaviour</t>
  </si>
  <si>
    <t>Reverse high-risk transaction completing circular money flow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</si>
</sst>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12"/>
      <color rgb="FF000000"/>
      <name val="Times New Roman"/>
      <family val="1"/>
    </font>
    <font>
      <b/>
      <sz val="14"/>
      <color theme="0"/>
      <name val="Times New Roman"/>
      <family val="1"/>
    </font>
    <font>
      <sz val="12"/>
      <color theme="1"/>
      <name val="Times New Roman"/>
      <family val="1"/>
    </font>
    <font>
      <b/>
      <sz val="18"/>
      <color theme="0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6"/>
      <color theme="0"/>
      <name val="Times New Roman"/>
      <family val="1"/>
    </font>
    <font>
      <sz val="14"/>
      <color rgb="FF000000"/>
      <name val="-webkit-standard"/>
    </font>
    <font>
      <sz val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theme="3" tint="0.249977111117893"/>
      </left>
      <right style="thin">
        <color theme="3" tint="0.249977111117893"/>
      </right>
      <top style="thin">
        <color theme="3" tint="0.249977111117893"/>
      </top>
      <bottom style="thin">
        <color theme="3" tint="0.249977111117893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4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14" fontId="5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NumberFormat="1" applyFont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0" fillId="0" borderId="0" xfId="0" applyAlignment="1">
      <alignment horizontal="left"/>
    </xf>
    <xf numFmtId="0" fontId="5" fillId="0" borderId="0" xfId="0" applyNumberFormat="1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8" fillId="0" borderId="0" xfId="0" applyNumberFormat="1" applyFont="1" applyFill="1"/>
    <xf numFmtId="0" fontId="4" fillId="2" borderId="0" xfId="0" applyFont="1" applyFill="1" applyAlignment="1">
      <alignment horizontal="center" vertical="center"/>
    </xf>
    <xf numFmtId="14" fontId="4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17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Times New Roman"/>
        <family val="1"/>
        <scheme val="none"/>
      </font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numFmt numFmtId="0" formatCode="General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imes New Roman"/>
        <family val="1"/>
        <scheme val="none"/>
      </font>
      <numFmt numFmtId="19" formatCode="d/mm/yy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FAB63C3-4142-CD46-9539-D53C698FA999}" name="Table1" displayName="Table1" ref="A5:K27" totalsRowShown="0" headerRowDxfId="5" dataDxfId="4">
  <autoFilter ref="A5:K27" xr:uid="{1FAB63C3-4142-CD46-9539-D53C698FA99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886481DB-92F1-E44A-81E0-3C35C4DCC004}" name="Date" dataDxfId="16"/>
    <tableColumn id="2" xr3:uid="{61481C6F-87EA-CE47-8249-AC354C99DBA4}" name="From" dataDxfId="15"/>
    <tableColumn id="3" xr3:uid="{45B2F247-B6C7-5C40-A4A0-8FB1A33EAEE5}" name="To" dataDxfId="14"/>
    <tableColumn id="4" xr3:uid="{868AA254-177C-9949-810F-C045CB2DEA30}" name="Amount" dataDxfId="13"/>
    <tableColumn id="5" xr3:uid="{57914800-EB6C-2942-8D97-0E4AFDEF3619}" name="Country" dataDxfId="12"/>
    <tableColumn id="6" xr3:uid="{E9FEBE21-9B01-604D-B075-43DFB0B2C859}" name="Tx Count_Day" dataDxfId="11">
      <calculatedColumnFormula>COUNTIFS($B:$B,B6,$A:$A,A6)</calculatedColumnFormula>
    </tableColumn>
    <tableColumn id="7" xr3:uid="{BEF4B236-8E96-3B4A-8AEE-E479FA83BFF2}" name="Total Out Amount" dataDxfId="10">
      <calculatedColumnFormula>SUMIF($B:$B,B6,$D:$D)</calculatedColumnFormula>
    </tableColumn>
    <tableColumn id="8" xr3:uid="{BF222120-6AC4-194E-853C-48BBB3E25A24}" name="Circular Flag" dataDxfId="9">
      <calculatedColumnFormula>IF(COUNTIFS($B:$B,C6,$C:$C,B6)&gt;0,"Yes","No")</calculatedColumnFormula>
    </tableColumn>
    <tableColumn id="9" xr3:uid="{E61C1624-D87A-2A49-9906-845708ECC4DD}" name="High Risk Country" dataDxfId="8">
      <calculatedColumnFormula>IF(E6="TR","Yes","No")</calculatedColumnFormula>
    </tableColumn>
    <tableColumn id="10" xr3:uid="{30629225-2DA0-D045-ADD2-69DDA31DB731}" name="Alert" dataDxfId="7">
      <calculatedColumnFormula>IF(OR(F6&gt;3,G6&gt;50000,H6="Yes",I6="Yes"),"FLAG","OK")</calculatedColumnFormula>
    </tableColumn>
    <tableColumn id="11" xr3:uid="{EC86D6C6-9D3B-154A-8464-E09A6DA553A5}" name="Reason of FLAG" dataDxfId="6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C7862-6281-6A40-9C53-9766704D98DB}">
  <dimension ref="A1:F17"/>
  <sheetViews>
    <sheetView workbookViewId="0">
      <selection activeCell="A5" sqref="A5:F5"/>
    </sheetView>
  </sheetViews>
  <sheetFormatPr baseColWidth="10" defaultRowHeight="16"/>
  <cols>
    <col min="1" max="1" width="21.83203125" customWidth="1"/>
    <col min="2" max="2" width="20.1640625" customWidth="1"/>
    <col min="6" max="6" width="37.6640625" customWidth="1"/>
  </cols>
  <sheetData>
    <row r="1" spans="1:6" ht="23">
      <c r="A1" s="21" t="s">
        <v>47</v>
      </c>
      <c r="B1" s="22">
        <v>45992</v>
      </c>
    </row>
    <row r="2" spans="1:6" ht="23">
      <c r="A2" s="21" t="s">
        <v>38</v>
      </c>
      <c r="B2" s="21" t="s">
        <v>39</v>
      </c>
    </row>
    <row r="5" spans="1:6" ht="23">
      <c r="A5" s="2" t="s">
        <v>21</v>
      </c>
      <c r="B5" s="2"/>
      <c r="C5" s="2"/>
      <c r="D5" s="2"/>
      <c r="E5" s="2"/>
      <c r="F5" s="2"/>
    </row>
    <row r="6" spans="1:6">
      <c r="A6" s="3"/>
      <c r="B6" s="3"/>
      <c r="C6" s="3"/>
      <c r="D6" s="3"/>
      <c r="E6" s="3"/>
      <c r="F6" s="3"/>
    </row>
    <row r="7" spans="1:6" ht="18">
      <c r="A7" s="4" t="s">
        <v>22</v>
      </c>
      <c r="B7" s="5" t="s">
        <v>23</v>
      </c>
      <c r="C7" s="5"/>
      <c r="D7" s="5"/>
      <c r="E7" s="5"/>
      <c r="F7" s="5"/>
    </row>
    <row r="8" spans="1:6" ht="18">
      <c r="A8" s="6" t="s">
        <v>0</v>
      </c>
      <c r="B8" s="7" t="s">
        <v>24</v>
      </c>
      <c r="C8" s="7"/>
      <c r="D8" s="7"/>
      <c r="E8" s="7"/>
      <c r="F8" s="7"/>
    </row>
    <row r="9" spans="1:6" ht="18">
      <c r="A9" s="6" t="s">
        <v>1</v>
      </c>
      <c r="B9" s="7" t="s">
        <v>25</v>
      </c>
      <c r="C9" s="7"/>
      <c r="D9" s="7"/>
      <c r="E9" s="7"/>
      <c r="F9" s="7"/>
    </row>
    <row r="10" spans="1:6" ht="18">
      <c r="A10" s="6" t="s">
        <v>34</v>
      </c>
      <c r="B10" s="7" t="s">
        <v>26</v>
      </c>
      <c r="C10" s="7"/>
      <c r="D10" s="7"/>
      <c r="E10" s="7"/>
      <c r="F10" s="7"/>
    </row>
    <row r="11" spans="1:6" ht="18">
      <c r="A11" s="6" t="s">
        <v>2</v>
      </c>
      <c r="B11" s="7" t="s">
        <v>27</v>
      </c>
      <c r="C11" s="7"/>
      <c r="D11" s="7"/>
      <c r="E11" s="7"/>
      <c r="F11" s="7"/>
    </row>
    <row r="12" spans="1:6" ht="18">
      <c r="A12" s="6" t="s">
        <v>3</v>
      </c>
      <c r="B12" s="7" t="s">
        <v>28</v>
      </c>
      <c r="C12" s="7"/>
      <c r="D12" s="7"/>
      <c r="E12" s="7"/>
      <c r="F12" s="7"/>
    </row>
    <row r="13" spans="1:6" ht="18">
      <c r="A13" s="6" t="s">
        <v>35</v>
      </c>
      <c r="B13" s="7" t="s">
        <v>29</v>
      </c>
      <c r="C13" s="7"/>
      <c r="D13" s="7"/>
      <c r="E13" s="7"/>
      <c r="F13" s="7"/>
    </row>
    <row r="14" spans="1:6" ht="18">
      <c r="A14" s="6" t="s">
        <v>36</v>
      </c>
      <c r="B14" s="7" t="s">
        <v>30</v>
      </c>
      <c r="C14" s="7"/>
      <c r="D14" s="7"/>
      <c r="E14" s="7"/>
      <c r="F14" s="7"/>
    </row>
    <row r="15" spans="1:6" ht="18">
      <c r="A15" s="6" t="s">
        <v>18</v>
      </c>
      <c r="B15" s="7" t="s">
        <v>31</v>
      </c>
      <c r="C15" s="7"/>
      <c r="D15" s="7"/>
      <c r="E15" s="7"/>
      <c r="F15" s="7"/>
    </row>
    <row r="16" spans="1:6" ht="18">
      <c r="A16" s="6" t="s">
        <v>19</v>
      </c>
      <c r="B16" s="7" t="s">
        <v>32</v>
      </c>
      <c r="C16" s="7"/>
      <c r="D16" s="7"/>
      <c r="E16" s="7"/>
      <c r="F16" s="7"/>
    </row>
    <row r="17" spans="1:6" ht="18">
      <c r="A17" s="6" t="s">
        <v>20</v>
      </c>
      <c r="B17" s="7" t="s">
        <v>33</v>
      </c>
      <c r="C17" s="7"/>
      <c r="D17" s="7"/>
      <c r="E17" s="7"/>
      <c r="F17" s="7"/>
    </row>
  </sheetData>
  <mergeCells count="13">
    <mergeCell ref="B17:F17"/>
    <mergeCell ref="B11:F11"/>
    <mergeCell ref="B12:F12"/>
    <mergeCell ref="B13:F13"/>
    <mergeCell ref="B14:F14"/>
    <mergeCell ref="B15:F15"/>
    <mergeCell ref="B16:F16"/>
    <mergeCell ref="A5:F5"/>
    <mergeCell ref="A6:F6"/>
    <mergeCell ref="B7:F7"/>
    <mergeCell ref="B8:F8"/>
    <mergeCell ref="B9:F9"/>
    <mergeCell ref="B10:F10"/>
  </mergeCells>
  <pageMargins left="0.7" right="0.7" top="0.75" bottom="0.75" header="0.3" footer="0.3"/>
  <pageSetup paperSize="9"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4C825-1898-9B40-9FDC-34DE680CF482}">
  <sheetPr>
    <pageSetUpPr fitToPage="1"/>
  </sheetPr>
  <dimension ref="A1:K37"/>
  <sheetViews>
    <sheetView tabSelected="1" zoomScale="68" zoomScaleNormal="80" workbookViewId="0">
      <selection activeCell="A7" sqref="A7"/>
    </sheetView>
  </sheetViews>
  <sheetFormatPr baseColWidth="10" defaultRowHeight="16"/>
  <cols>
    <col min="1" max="1" width="19.83203125" bestFit="1" customWidth="1"/>
    <col min="2" max="2" width="24.1640625" customWidth="1"/>
    <col min="3" max="3" width="13" customWidth="1"/>
    <col min="4" max="4" width="12.6640625" customWidth="1"/>
    <col min="5" max="5" width="14" customWidth="1"/>
    <col min="6" max="6" width="41" customWidth="1"/>
    <col min="7" max="7" width="21.1640625" bestFit="1" customWidth="1"/>
    <col min="8" max="8" width="23" customWidth="1"/>
    <col min="9" max="9" width="18.6640625" customWidth="1"/>
    <col min="11" max="11" width="92.83203125" bestFit="1" customWidth="1"/>
  </cols>
  <sheetData>
    <row r="1" spans="1:11" ht="23">
      <c r="A1" s="21" t="s">
        <v>47</v>
      </c>
      <c r="B1" s="22">
        <v>45992</v>
      </c>
      <c r="C1" s="20"/>
    </row>
    <row r="2" spans="1:11" ht="23">
      <c r="A2" s="21" t="s">
        <v>38</v>
      </c>
      <c r="B2" s="21" t="s">
        <v>39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 ht="39" customHeight="1">
      <c r="A4" s="12" t="s">
        <v>37</v>
      </c>
      <c r="B4" s="12"/>
      <c r="C4" s="12"/>
      <c r="D4" s="12"/>
      <c r="E4" s="12"/>
      <c r="F4" s="12"/>
      <c r="G4" s="12"/>
      <c r="H4" s="12"/>
      <c r="I4" s="12"/>
      <c r="J4" s="12"/>
      <c r="K4" s="12"/>
    </row>
    <row r="5" spans="1:11" ht="18">
      <c r="A5" s="10" t="s">
        <v>0</v>
      </c>
      <c r="B5" s="10" t="s">
        <v>14</v>
      </c>
      <c r="C5" s="10" t="s">
        <v>15</v>
      </c>
      <c r="D5" s="10" t="s">
        <v>16</v>
      </c>
      <c r="E5" s="10" t="s">
        <v>3</v>
      </c>
      <c r="F5" s="10" t="s">
        <v>17</v>
      </c>
      <c r="G5" s="10" t="s">
        <v>36</v>
      </c>
      <c r="H5" s="10" t="s">
        <v>18</v>
      </c>
      <c r="I5" s="10" t="s">
        <v>19</v>
      </c>
      <c r="J5" s="10" t="s">
        <v>20</v>
      </c>
      <c r="K5" s="10" t="s">
        <v>46</v>
      </c>
    </row>
    <row r="6" spans="1:11" ht="18">
      <c r="A6" s="8">
        <v>45717</v>
      </c>
      <c r="B6" s="9" t="s">
        <v>4</v>
      </c>
      <c r="C6" s="9" t="s">
        <v>5</v>
      </c>
      <c r="D6" s="9">
        <v>4.5</v>
      </c>
      <c r="E6" s="9" t="s">
        <v>6</v>
      </c>
      <c r="F6" s="9">
        <f>COUNTIFS($B:$B,B6,$A:$A,A6)</f>
        <v>3</v>
      </c>
      <c r="G6" s="9">
        <f>SUMIF($B:$B,B6,$D:$D)</f>
        <v>70.5</v>
      </c>
      <c r="H6" s="9" t="str">
        <f>IF(COUNTIFS($B:$B,C6,$C:$C,B6)&gt;0,"Yes","No")</f>
        <v>Yes</v>
      </c>
      <c r="I6" s="9" t="str">
        <f t="shared" ref="I6:I14" si="0">IF(E6="TR","Yes","No")</f>
        <v>No</v>
      </c>
      <c r="J6" s="11" t="str">
        <f t="shared" ref="J6:J14" si="1">IF(OR(F6&gt;3,G6&gt;50000,H6="Yes",I6="Yes"),"FLAG","OK")</f>
        <v>FLAG</v>
      </c>
      <c r="K6" s="16" t="s">
        <v>40</v>
      </c>
    </row>
    <row r="7" spans="1:11" ht="18">
      <c r="A7" s="8">
        <v>45717</v>
      </c>
      <c r="B7" s="9" t="s">
        <v>4</v>
      </c>
      <c r="C7" s="9" t="s">
        <v>5</v>
      </c>
      <c r="D7" s="9">
        <v>4.8</v>
      </c>
      <c r="E7" s="9" t="s">
        <v>6</v>
      </c>
      <c r="F7" s="9">
        <f>COUNTIFS($B:$B,B7,$A:$A,A7)</f>
        <v>3</v>
      </c>
      <c r="G7" s="9">
        <f>SUMIF($B:$B,B7,$D:$D)</f>
        <v>70.5</v>
      </c>
      <c r="H7" s="9" t="str">
        <f>IF(COUNTIFS($B:$B,C7,$C:$C,B7)&gt;0,"Yes","No")</f>
        <v>Yes</v>
      </c>
      <c r="I7" s="9" t="str">
        <f t="shared" si="0"/>
        <v>No</v>
      </c>
      <c r="J7" s="11" t="str">
        <f t="shared" si="1"/>
        <v>FLAG</v>
      </c>
      <c r="K7" s="17" t="s">
        <v>41</v>
      </c>
    </row>
    <row r="8" spans="1:11" ht="18">
      <c r="A8" s="8">
        <v>45717</v>
      </c>
      <c r="B8" s="9" t="s">
        <v>4</v>
      </c>
      <c r="C8" s="9" t="s">
        <v>5</v>
      </c>
      <c r="D8" s="9">
        <v>4.9000000000000004</v>
      </c>
      <c r="E8" s="9" t="s">
        <v>6</v>
      </c>
      <c r="F8" s="9">
        <f>COUNTIFS($B:$B,B8,$A:$A,A8)</f>
        <v>3</v>
      </c>
      <c r="G8" s="9">
        <f>SUMIF($B:$B,B8,$D:$D)</f>
        <v>70.5</v>
      </c>
      <c r="H8" s="9" t="str">
        <f>IF(COUNTIFS($B:$B,C8,$C:$C,B8)&gt;0,"Yes","No")</f>
        <v>Yes</v>
      </c>
      <c r="I8" s="9" t="str">
        <f t="shared" si="0"/>
        <v>No</v>
      </c>
      <c r="J8" s="11" t="str">
        <f t="shared" si="1"/>
        <v>FLAG</v>
      </c>
      <c r="K8" s="17" t="s">
        <v>42</v>
      </c>
    </row>
    <row r="9" spans="1:11" ht="18">
      <c r="A9" s="8">
        <v>45718</v>
      </c>
      <c r="B9" s="9" t="s">
        <v>5</v>
      </c>
      <c r="C9" s="9" t="s">
        <v>4</v>
      </c>
      <c r="D9" s="9">
        <v>4.7</v>
      </c>
      <c r="E9" s="9" t="s">
        <v>6</v>
      </c>
      <c r="F9" s="9">
        <f>COUNTIFS($B:$B,B9,$A:$A,A9)</f>
        <v>1</v>
      </c>
      <c r="G9" s="9">
        <f>SUMIF($B:$B,B9,$D:$D)</f>
        <v>9.6999999999999993</v>
      </c>
      <c r="H9" s="9" t="str">
        <f>IF(COUNTIFS($B:$B,C9,$C:$C,B9)&gt;0,"Yes","No")</f>
        <v>Yes</v>
      </c>
      <c r="I9" s="9" t="str">
        <f t="shared" si="0"/>
        <v>No</v>
      </c>
      <c r="J9" s="11" t="str">
        <f t="shared" si="1"/>
        <v>FLAG</v>
      </c>
      <c r="K9" s="17" t="s">
        <v>43</v>
      </c>
    </row>
    <row r="10" spans="1:11" ht="18">
      <c r="A10" s="8">
        <v>45718</v>
      </c>
      <c r="B10" s="9" t="s">
        <v>10</v>
      </c>
      <c r="C10" s="9" t="s">
        <v>11</v>
      </c>
      <c r="D10" s="9">
        <v>60</v>
      </c>
      <c r="E10" s="9" t="s">
        <v>12</v>
      </c>
      <c r="F10" s="9">
        <f>COUNTIFS($B:$B,B10,$A:$A,A10)</f>
        <v>1</v>
      </c>
      <c r="G10" s="9">
        <f>SUMIF($B:$B,B10,$D:$D)</f>
        <v>60</v>
      </c>
      <c r="H10" s="9" t="str">
        <f>IF(COUNTIFS($B:$B,C10,$C:$C,B10)&gt;0,"Yes","No")</f>
        <v>Yes</v>
      </c>
      <c r="I10" s="9" t="str">
        <f t="shared" si="0"/>
        <v>Yes</v>
      </c>
      <c r="J10" s="11" t="str">
        <f t="shared" si="1"/>
        <v>FLAG</v>
      </c>
      <c r="K10" s="17" t="s">
        <v>44</v>
      </c>
    </row>
    <row r="11" spans="1:11" ht="18">
      <c r="A11" s="8">
        <v>45718</v>
      </c>
      <c r="B11" s="9" t="s">
        <v>11</v>
      </c>
      <c r="C11" s="9" t="s">
        <v>10</v>
      </c>
      <c r="D11" s="9">
        <v>59.5</v>
      </c>
      <c r="E11" s="9" t="s">
        <v>12</v>
      </c>
      <c r="F11" s="9">
        <f>COUNTIFS($B:$B,B11,$A:$A,A11)</f>
        <v>1</v>
      </c>
      <c r="G11" s="9">
        <f>SUMIF($B:$B,B11,$D:$D)</f>
        <v>59.5</v>
      </c>
      <c r="H11" s="9" t="str">
        <f>IF(COUNTIFS($B:$B,C11,$C:$C,B11)&gt;0,"Yes","No")</f>
        <v>Yes</v>
      </c>
      <c r="I11" s="9" t="str">
        <f t="shared" si="0"/>
        <v>Yes</v>
      </c>
      <c r="J11" s="11" t="str">
        <f t="shared" si="1"/>
        <v>FLAG</v>
      </c>
      <c r="K11" s="16" t="s">
        <v>45</v>
      </c>
    </row>
    <row r="12" spans="1:11" ht="18">
      <c r="A12" s="8">
        <v>45719</v>
      </c>
      <c r="B12" s="9" t="s">
        <v>4</v>
      </c>
      <c r="C12" s="9" t="s">
        <v>7</v>
      </c>
      <c r="D12" s="9">
        <v>22</v>
      </c>
      <c r="E12" s="9" t="s">
        <v>13</v>
      </c>
      <c r="F12" s="9">
        <f>COUNTIFS($B:$B,B12,$A:$A,A12)</f>
        <v>1</v>
      </c>
      <c r="G12" s="9">
        <f>SUMIF($B:$B,B12,$D:$D)</f>
        <v>70.5</v>
      </c>
      <c r="H12" s="9" t="str">
        <f>IF(COUNTIFS($B:$B,C12,$C:$C,B12)&gt;0,"Yes","No")</f>
        <v>No</v>
      </c>
      <c r="I12" s="9" t="str">
        <f t="shared" si="0"/>
        <v>No</v>
      </c>
      <c r="J12" s="11" t="str">
        <f t="shared" si="1"/>
        <v>OK</v>
      </c>
      <c r="K12" s="16"/>
    </row>
    <row r="13" spans="1:11" ht="18">
      <c r="A13" s="8">
        <v>45719</v>
      </c>
      <c r="B13" s="9" t="s">
        <v>8</v>
      </c>
      <c r="C13" s="9" t="s">
        <v>4</v>
      </c>
      <c r="D13" s="9">
        <v>21.5</v>
      </c>
      <c r="E13" s="9" t="s">
        <v>13</v>
      </c>
      <c r="F13" s="9">
        <f>COUNTIFS($B:$B,B13,$A:$A,A13)</f>
        <v>2</v>
      </c>
      <c r="G13" s="9">
        <f>SUMIF($B:$B,B13,$D:$D)</f>
        <v>43</v>
      </c>
      <c r="H13" s="9" t="str">
        <f>IF(COUNTIFS($B:$B,C13,$C:$C,B13)&gt;0,"Yes","No")</f>
        <v>No</v>
      </c>
      <c r="I13" s="9" t="str">
        <f t="shared" si="0"/>
        <v>No</v>
      </c>
      <c r="J13" s="11" t="str">
        <f t="shared" si="1"/>
        <v>OK</v>
      </c>
      <c r="K13" s="18"/>
    </row>
    <row r="14" spans="1:11" ht="18">
      <c r="A14" s="8">
        <v>45719</v>
      </c>
      <c r="B14" s="9" t="s">
        <v>8</v>
      </c>
      <c r="C14" s="9" t="s">
        <v>4</v>
      </c>
      <c r="D14" s="9">
        <v>21.5</v>
      </c>
      <c r="E14" s="9" t="s">
        <v>13</v>
      </c>
      <c r="F14" s="9">
        <f>COUNTIFS($B:$B,B14,$A:$A,A14)</f>
        <v>2</v>
      </c>
      <c r="G14" s="9">
        <f>SUMIF($B:$B,B14,$D:$D)</f>
        <v>43</v>
      </c>
      <c r="H14" s="9" t="str">
        <f>IF(COUNTIFS($B:$B,C14,$C:$C,B14)&gt;0,"Yes","No")</f>
        <v>No</v>
      </c>
      <c r="I14" s="9" t="str">
        <f t="shared" si="0"/>
        <v>No</v>
      </c>
      <c r="J14" s="11" t="str">
        <f t="shared" si="1"/>
        <v>OK</v>
      </c>
      <c r="K14" s="18"/>
    </row>
    <row r="15" spans="1:11" ht="18">
      <c r="A15" s="8">
        <v>45720</v>
      </c>
      <c r="B15" s="9" t="s">
        <v>48</v>
      </c>
      <c r="C15" s="9" t="s">
        <v>49</v>
      </c>
      <c r="D15" s="9">
        <v>2.2000000000000002</v>
      </c>
      <c r="E15" s="9" t="s">
        <v>6</v>
      </c>
      <c r="F15" s="9">
        <f>COUNTIFS($B:$B,B15,$A:$A,A15)</f>
        <v>1</v>
      </c>
      <c r="G15" s="11">
        <f>SUMIF($B:$B,B15,$D:$D)</f>
        <v>2.2000000000000002</v>
      </c>
      <c r="H15" s="11" t="str">
        <f>IF(COUNTIFS($B:$B,C15,$C:$C,B15)&gt;0,"Yes","No")</f>
        <v>No</v>
      </c>
      <c r="I15" s="11" t="str">
        <f t="shared" ref="I15:I27" si="2">IF(E15="TR","Yes","No")</f>
        <v>No</v>
      </c>
      <c r="J15" s="11" t="str">
        <f t="shared" ref="J15:J27" si="3">IF(OR(F15&gt;3,G15&gt;50000,H15="Yes",I15="Yes"),"FLAG","OK")</f>
        <v>OK</v>
      </c>
      <c r="K15" s="18"/>
    </row>
    <row r="16" spans="1:11" ht="18">
      <c r="A16" s="8">
        <v>45720</v>
      </c>
      <c r="B16" s="9" t="s">
        <v>4</v>
      </c>
      <c r="C16" s="9" t="s">
        <v>5</v>
      </c>
      <c r="D16" s="9">
        <v>5.0999999999999996</v>
      </c>
      <c r="E16" s="9" t="s">
        <v>6</v>
      </c>
      <c r="F16" s="9">
        <f>COUNTIFS($B:$B,B16,$A:$A,A16)</f>
        <v>2</v>
      </c>
      <c r="G16" s="11">
        <f>SUMIF($B:$B,B16,$D:$D)</f>
        <v>70.5</v>
      </c>
      <c r="H16" s="11" t="str">
        <f>IF(COUNTIFS($B:$B,C16,$C:$C,B16)&gt;0,"Yes","No")</f>
        <v>Yes</v>
      </c>
      <c r="I16" s="11" t="str">
        <f t="shared" si="2"/>
        <v>No</v>
      </c>
      <c r="J16" s="11" t="str">
        <f t="shared" si="3"/>
        <v>FLAG</v>
      </c>
      <c r="K16" s="19" t="s">
        <v>64</v>
      </c>
    </row>
    <row r="17" spans="1:11" ht="18">
      <c r="A17" s="8">
        <v>45720</v>
      </c>
      <c r="B17" s="9" t="s">
        <v>49</v>
      </c>
      <c r="C17" s="9" t="s">
        <v>50</v>
      </c>
      <c r="D17" s="9">
        <v>3.5</v>
      </c>
      <c r="E17" s="9" t="s">
        <v>9</v>
      </c>
      <c r="F17" s="9">
        <f>COUNTIFS($B:$B,B17,$A:$A,A17)</f>
        <v>1</v>
      </c>
      <c r="G17" s="11">
        <f>SUMIF($B:$B,B17,$D:$D)</f>
        <v>3.5</v>
      </c>
      <c r="H17" s="11" t="str">
        <f>IF(COUNTIFS($B:$B,C17,$C:$C,B17)&gt;0,"Yes","No")</f>
        <v>No</v>
      </c>
      <c r="I17" s="11" t="str">
        <f t="shared" si="2"/>
        <v>No</v>
      </c>
      <c r="J17" s="11" t="str">
        <f t="shared" si="3"/>
        <v>OK</v>
      </c>
      <c r="K17" s="18"/>
    </row>
    <row r="18" spans="1:11" ht="18">
      <c r="A18" s="8">
        <v>45720</v>
      </c>
      <c r="B18" s="9" t="s">
        <v>4</v>
      </c>
      <c r="C18" s="9" t="s">
        <v>5</v>
      </c>
      <c r="D18" s="9">
        <v>5.2</v>
      </c>
      <c r="E18" s="9" t="s">
        <v>6</v>
      </c>
      <c r="F18" s="9">
        <f>COUNTIFS($B:$B,B18,$A:$A,A18)</f>
        <v>2</v>
      </c>
      <c r="G18" s="11">
        <f>SUMIF($B:$B,B18,$D:$D)</f>
        <v>70.5</v>
      </c>
      <c r="H18" s="11" t="str">
        <f>IF(COUNTIFS($B:$B,C18,$C:$C,B18)&gt;0,"Yes","No")</f>
        <v>Yes</v>
      </c>
      <c r="I18" s="11" t="str">
        <f t="shared" si="2"/>
        <v>No</v>
      </c>
      <c r="J18" s="11" t="str">
        <f t="shared" si="3"/>
        <v>FLAG</v>
      </c>
      <c r="K18" s="19" t="s">
        <v>65</v>
      </c>
    </row>
    <row r="19" spans="1:11" ht="18">
      <c r="A19" s="8">
        <v>45720</v>
      </c>
      <c r="B19" s="9" t="s">
        <v>51</v>
      </c>
      <c r="C19" s="9" t="s">
        <v>52</v>
      </c>
      <c r="D19" s="9">
        <v>8</v>
      </c>
      <c r="E19" s="9" t="s">
        <v>13</v>
      </c>
      <c r="F19" s="9">
        <f>COUNTIFS($B:$B,B19,$A:$A,A19)</f>
        <v>1</v>
      </c>
      <c r="G19" s="11">
        <f>SUMIF($B:$B,B19,$D:$D)</f>
        <v>8</v>
      </c>
      <c r="H19" s="11" t="str">
        <f>IF(COUNTIFS($B:$B,C19,$C:$C,B19)&gt;0,"Yes","No")</f>
        <v>No</v>
      </c>
      <c r="I19" s="11" t="str">
        <f t="shared" si="2"/>
        <v>No</v>
      </c>
      <c r="J19" s="11" t="str">
        <f t="shared" si="3"/>
        <v>OK</v>
      </c>
      <c r="K19" s="18"/>
    </row>
    <row r="20" spans="1:11" ht="18">
      <c r="A20" s="8">
        <v>45720</v>
      </c>
      <c r="B20" s="9" t="s">
        <v>5</v>
      </c>
      <c r="C20" s="9" t="s">
        <v>4</v>
      </c>
      <c r="D20" s="9">
        <v>5</v>
      </c>
      <c r="E20" s="9" t="s">
        <v>6</v>
      </c>
      <c r="F20" s="9">
        <f>COUNTIFS($B:$B,B20,$A:$A,A20)</f>
        <v>1</v>
      </c>
      <c r="G20" s="11">
        <f>SUMIF($B:$B,B20,$D:$D)</f>
        <v>9.6999999999999993</v>
      </c>
      <c r="H20" s="11" t="str">
        <f>IF(COUNTIFS($B:$B,C20,$C:$C,B20)&gt;0,"Yes","No")</f>
        <v>Yes</v>
      </c>
      <c r="I20" s="11" t="str">
        <f t="shared" si="2"/>
        <v>No</v>
      </c>
      <c r="J20" s="11" t="str">
        <f t="shared" si="3"/>
        <v>FLAG</v>
      </c>
      <c r="K20" s="19" t="s">
        <v>66</v>
      </c>
    </row>
    <row r="21" spans="1:11" ht="18">
      <c r="A21" s="8">
        <v>45721</v>
      </c>
      <c r="B21" s="9" t="s">
        <v>53</v>
      </c>
      <c r="C21" s="9" t="s">
        <v>54</v>
      </c>
      <c r="D21" s="9">
        <v>12</v>
      </c>
      <c r="E21" s="9" t="s">
        <v>6</v>
      </c>
      <c r="F21" s="9">
        <f>COUNTIFS($B:$B,B21,$A:$A,A21)</f>
        <v>1</v>
      </c>
      <c r="G21" s="11">
        <f>SUMIF($B:$B,B21,$D:$D)</f>
        <v>12</v>
      </c>
      <c r="H21" s="11" t="str">
        <f>IF(COUNTIFS($B:$B,C21,$C:$C,B21)&gt;0,"Yes","No")</f>
        <v>No</v>
      </c>
      <c r="I21" s="11" t="str">
        <f t="shared" si="2"/>
        <v>No</v>
      </c>
      <c r="J21" s="11" t="str">
        <f t="shared" si="3"/>
        <v>OK</v>
      </c>
      <c r="K21" s="18"/>
    </row>
    <row r="22" spans="1:11" ht="18">
      <c r="A22" s="8">
        <v>45721</v>
      </c>
      <c r="B22" s="9" t="s">
        <v>55</v>
      </c>
      <c r="C22" s="9" t="s">
        <v>56</v>
      </c>
      <c r="D22" s="9">
        <v>75</v>
      </c>
      <c r="E22" s="9" t="s">
        <v>12</v>
      </c>
      <c r="F22" s="9">
        <f>COUNTIFS($B:$B,B22,$A:$A,A22)</f>
        <v>1</v>
      </c>
      <c r="G22" s="11">
        <f>SUMIF($B:$B,B22,$D:$D)</f>
        <v>75</v>
      </c>
      <c r="H22" s="11" t="str">
        <f>IF(COUNTIFS($B:$B,C22,$C:$C,B22)&gt;0,"Yes","No")</f>
        <v>Yes</v>
      </c>
      <c r="I22" s="11" t="str">
        <f t="shared" si="2"/>
        <v>Yes</v>
      </c>
      <c r="J22" s="11" t="str">
        <f t="shared" si="3"/>
        <v>FLAG</v>
      </c>
      <c r="K22" s="19" t="s">
        <v>67</v>
      </c>
    </row>
    <row r="23" spans="1:11" ht="18">
      <c r="A23" s="8">
        <v>45721</v>
      </c>
      <c r="B23" s="9" t="s">
        <v>57</v>
      </c>
      <c r="C23" s="9" t="s">
        <v>58</v>
      </c>
      <c r="D23" s="9">
        <v>9.5</v>
      </c>
      <c r="E23" s="9" t="s">
        <v>59</v>
      </c>
      <c r="F23" s="9">
        <f>COUNTIFS($B:$B,B23,$A:$A,A23)</f>
        <v>1</v>
      </c>
      <c r="G23" s="11">
        <f>SUMIF($B:$B,B23,$D:$D)</f>
        <v>9.5</v>
      </c>
      <c r="H23" s="11" t="str">
        <f>IF(COUNTIFS($B:$B,C23,$C:$C,B23)&gt;0,"Yes","No")</f>
        <v>No</v>
      </c>
      <c r="I23" s="11" t="str">
        <f t="shared" si="2"/>
        <v>No</v>
      </c>
      <c r="J23" s="11" t="str">
        <f t="shared" si="3"/>
        <v>OK</v>
      </c>
      <c r="K23" s="18"/>
    </row>
    <row r="24" spans="1:11" ht="18">
      <c r="A24" s="8">
        <v>45721</v>
      </c>
      <c r="B24" s="9" t="s">
        <v>56</v>
      </c>
      <c r="C24" s="9" t="s">
        <v>55</v>
      </c>
      <c r="D24" s="9">
        <v>74.5</v>
      </c>
      <c r="E24" s="9" t="s">
        <v>12</v>
      </c>
      <c r="F24" s="9">
        <f>COUNTIFS($B:$B,B24,$A:$A,A24)</f>
        <v>1</v>
      </c>
      <c r="G24" s="11">
        <f>SUMIF($B:$B,B24,$D:$D)</f>
        <v>74.5</v>
      </c>
      <c r="H24" s="11" t="str">
        <f>IF(COUNTIFS($B:$B,C24,$C:$C,B24)&gt;0,"Yes","No")</f>
        <v>Yes</v>
      </c>
      <c r="I24" s="11" t="str">
        <f t="shared" si="2"/>
        <v>Yes</v>
      </c>
      <c r="J24" s="11" t="str">
        <f t="shared" si="3"/>
        <v>FLAG</v>
      </c>
      <c r="K24" s="19" t="s">
        <v>68</v>
      </c>
    </row>
    <row r="25" spans="1:11" ht="18">
      <c r="A25" s="8">
        <v>45722</v>
      </c>
      <c r="B25" s="9" t="s">
        <v>60</v>
      </c>
      <c r="C25" s="9" t="s">
        <v>61</v>
      </c>
      <c r="D25" s="9">
        <v>6</v>
      </c>
      <c r="E25" s="9" t="s">
        <v>6</v>
      </c>
      <c r="F25" s="9">
        <f>COUNTIFS($B:$B,B25,$A:$A,A25)</f>
        <v>1</v>
      </c>
      <c r="G25" s="11">
        <f>SUMIF($B:$B,B25,$D:$D)</f>
        <v>6</v>
      </c>
      <c r="H25" s="11" t="str">
        <f>IF(COUNTIFS($B:$B,C25,$C:$C,B25)&gt;0,"Yes","No")</f>
        <v>No</v>
      </c>
      <c r="I25" s="11" t="str">
        <f t="shared" si="2"/>
        <v>No</v>
      </c>
      <c r="J25" s="11" t="str">
        <f t="shared" si="3"/>
        <v>OK</v>
      </c>
      <c r="K25" s="18"/>
    </row>
    <row r="26" spans="1:11" ht="18">
      <c r="A26" s="8">
        <v>45722</v>
      </c>
      <c r="B26" s="9" t="s">
        <v>4</v>
      </c>
      <c r="C26" s="9" t="s">
        <v>7</v>
      </c>
      <c r="D26" s="9">
        <v>24</v>
      </c>
      <c r="E26" s="9" t="s">
        <v>13</v>
      </c>
      <c r="F26" s="9">
        <f>COUNTIFS($B:$B,B26,$A:$A,A26)</f>
        <v>1</v>
      </c>
      <c r="G26" s="11">
        <f>SUMIF($B:$B,B26,$D:$D)</f>
        <v>70.5</v>
      </c>
      <c r="H26" s="11" t="str">
        <f>IF(COUNTIFS($B:$B,C26,$C:$C,B26)&gt;0,"Yes","No")</f>
        <v>No</v>
      </c>
      <c r="I26" s="11" t="str">
        <f t="shared" si="2"/>
        <v>No</v>
      </c>
      <c r="J26" s="11" t="str">
        <f t="shared" si="3"/>
        <v>OK</v>
      </c>
      <c r="K26" s="18"/>
    </row>
    <row r="27" spans="1:11" ht="18">
      <c r="A27" s="8">
        <v>45722</v>
      </c>
      <c r="B27" s="9" t="s">
        <v>62</v>
      </c>
      <c r="C27" s="9" t="s">
        <v>63</v>
      </c>
      <c r="D27" s="9">
        <v>4.3</v>
      </c>
      <c r="E27" s="9" t="s">
        <v>9</v>
      </c>
      <c r="F27" s="9">
        <f>COUNTIFS($B:$B,B27,$A:$A,A27)</f>
        <v>1</v>
      </c>
      <c r="G27" s="11">
        <f>SUMIF($B:$B,B27,$D:$D)</f>
        <v>4.3</v>
      </c>
      <c r="H27" s="11" t="str">
        <f>IF(COUNTIFS($B:$B,C27,$C:$C,B27)&gt;0,"Yes","No")</f>
        <v>No</v>
      </c>
      <c r="I27" s="11" t="str">
        <f t="shared" si="2"/>
        <v>No</v>
      </c>
      <c r="J27" s="11" t="str">
        <f t="shared" si="3"/>
        <v>OK</v>
      </c>
      <c r="K27" s="11"/>
    </row>
    <row r="28" spans="1:11" ht="18">
      <c r="A28" s="13"/>
      <c r="B28" s="14"/>
      <c r="C28" s="14"/>
      <c r="D28" s="14"/>
      <c r="E28" s="14"/>
      <c r="F28" s="14"/>
      <c r="G28" s="1"/>
      <c r="H28" s="1"/>
      <c r="I28" s="1"/>
      <c r="J28" s="1"/>
      <c r="K28" s="1"/>
    </row>
    <row r="29" spans="1:11" ht="18">
      <c r="A29" s="13"/>
      <c r="B29" s="14"/>
      <c r="C29" s="14"/>
      <c r="D29" s="14"/>
      <c r="E29" s="14"/>
      <c r="F29" s="14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7" spans="1:11">
      <c r="K37" s="15"/>
    </row>
  </sheetData>
  <mergeCells count="1">
    <mergeCell ref="A4:K4"/>
  </mergeCells>
  <phoneticPr fontId="10" type="noConversion"/>
  <conditionalFormatting sqref="J6:J27">
    <cfRule type="cellIs" dxfId="1" priority="1" stopIfTrue="1" operator="equal">
      <formula>"FLAG"</formula>
    </cfRule>
    <cfRule type="cellIs" dxfId="0" priority="2" operator="equal">
      <formula>"OK"</formula>
    </cfRule>
  </conditionalFormatting>
  <pageMargins left="0.7" right="0.7" top="0.75" bottom="0.75" header="0.3" footer="0.3"/>
  <pageSetup paperSize="9" scale="42" orientation="landscape" horizontalDpi="0" verticalDpi="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Column &amp; Rule Description</vt:lpstr>
      <vt:lpstr>Network &amp; Anomaly Detection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Veselin Pavlov</dc:creator>
  <cp:lastModifiedBy>Veselin Pavlov</cp:lastModifiedBy>
  <cp:lastPrinted>2025-12-14T14:30:10Z</cp:lastPrinted>
  <dcterms:created xsi:type="dcterms:W3CDTF">2025-12-14T13:42:49Z</dcterms:created>
  <dcterms:modified xsi:type="dcterms:W3CDTF">2025-12-14T19:31:46Z</dcterms:modified>
</cp:coreProperties>
</file>